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showObjects="placeholders" updateLinks="never" codeName="ThisWorkbook"/>
  <mc:AlternateContent xmlns:mc="http://schemas.openxmlformats.org/markup-compatibility/2006">
    <mc:Choice Requires="x15">
      <x15ac:absPath xmlns:x15ac="http://schemas.microsoft.com/office/spreadsheetml/2010/11/ac" url="/Users/mloftin/Desktop/"/>
    </mc:Choice>
  </mc:AlternateContent>
  <xr:revisionPtr revIDLastSave="0" documentId="8_{FC9CB765-0C2F-4349-9168-D6948DB350AD}" xr6:coauthVersionLast="36" xr6:coauthVersionMax="36" xr10:uidLastSave="{00000000-0000-0000-0000-000000000000}"/>
  <bookViews>
    <workbookView xWindow="-25580" yWindow="760" windowWidth="21300" windowHeight="17360" tabRatio="826" xr2:uid="{00000000-000D-0000-FFFF-FFFF00000000}"/>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EBFSpendingPlan" sheetId="96" r:id="rId12"/>
    <sheet name="Ref 29" sheetId="81" r:id="rId13"/>
    <sheet name="Balancing" sheetId="76" r:id="rId14"/>
    <sheet name="B20" sheetId="87" state="hidden" r:id="rId15"/>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90" i="96" l="1"/>
  <c r="E90" i="96"/>
  <c r="D90" i="96"/>
  <c r="B158" i="87"/>
  <c r="C158" i="87"/>
  <c r="B7035" i="87"/>
  <c r="B7034" i="87"/>
  <c r="B7033" i="87"/>
  <c r="B7032" i="87"/>
  <c r="B7031" i="87"/>
  <c r="B7030" i="87"/>
  <c r="B7029" i="87"/>
  <c r="B7028" i="87"/>
  <c r="B7027" i="87"/>
  <c r="B7026" i="87"/>
  <c r="B7025" i="87"/>
  <c r="B7024" i="87"/>
  <c r="B7023" i="87"/>
  <c r="B7022" i="87"/>
  <c r="B7021" i="87"/>
  <c r="B7020" i="87"/>
  <c r="A5" i="89"/>
  <c r="A3" i="89"/>
  <c r="H160" i="30"/>
  <c r="B7002" i="87" s="1"/>
  <c r="H357" i="30"/>
  <c r="K306" i="30"/>
  <c r="B7008" i="87" s="1"/>
  <c r="K284" i="30"/>
  <c r="K283" i="30"/>
  <c r="K282" i="30"/>
  <c r="K285" i="30" s="1"/>
  <c r="B7005" i="87"/>
  <c r="K159" i="30"/>
  <c r="K158" i="30"/>
  <c r="B6997" i="87" s="1"/>
  <c r="K157" i="30"/>
  <c r="B6995" i="87"/>
  <c r="H137" i="30"/>
  <c r="E137" i="30"/>
  <c r="E139" i="30" s="1"/>
  <c r="K355" i="30"/>
  <c r="B7018" i="87" s="1"/>
  <c r="K354" i="30"/>
  <c r="K333" i="30"/>
  <c r="B7012" i="87"/>
  <c r="K332" i="30"/>
  <c r="K334" i="30" s="1"/>
  <c r="H334" i="30"/>
  <c r="B7013" i="87"/>
  <c r="B7017" i="87"/>
  <c r="B7015" i="87"/>
  <c r="B7011" i="87"/>
  <c r="B7009" i="87"/>
  <c r="B7007" i="87"/>
  <c r="B7006" i="87"/>
  <c r="K133" i="30"/>
  <c r="B6993" i="87"/>
  <c r="B7004" i="87"/>
  <c r="B7000" i="87"/>
  <c r="B6996" i="87"/>
  <c r="B6994" i="87"/>
  <c r="B6992" i="87"/>
  <c r="B6991" i="87"/>
  <c r="B7016" i="87"/>
  <c r="K356" i="30"/>
  <c r="K357" i="30"/>
  <c r="D285" i="30"/>
  <c r="C11" i="76"/>
  <c r="B6990" i="87"/>
  <c r="B6989" i="87"/>
  <c r="B6988" i="87"/>
  <c r="B6987" i="87"/>
  <c r="B6986" i="87"/>
  <c r="B6985" i="87"/>
  <c r="B6984" i="87"/>
  <c r="B6983" i="87"/>
  <c r="B6981" i="87"/>
  <c r="K6" i="30"/>
  <c r="B6982" i="87" s="1"/>
  <c r="I51" i="73"/>
  <c r="B2049" i="87"/>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c r="B19" i="87"/>
  <c r="C19" i="87"/>
  <c r="B21" i="87"/>
  <c r="C21" i="87" s="1"/>
  <c r="B22" i="87"/>
  <c r="C22" i="87" s="1"/>
  <c r="B25" i="87"/>
  <c r="C25" i="87"/>
  <c r="B30" i="87"/>
  <c r="C30" i="87"/>
  <c r="B35" i="87"/>
  <c r="C35" i="87" s="1"/>
  <c r="B36" i="87"/>
  <c r="C36" i="87" s="1"/>
  <c r="B38" i="87"/>
  <c r="C38" i="87"/>
  <c r="B42" i="87"/>
  <c r="C42" i="87"/>
  <c r="B51" i="87"/>
  <c r="C51" i="87" s="1"/>
  <c r="B54" i="87"/>
  <c r="C54" i="87" s="1"/>
  <c r="B56" i="87"/>
  <c r="C56" i="87"/>
  <c r="B61" i="87"/>
  <c r="C61" i="87"/>
  <c r="B66" i="87"/>
  <c r="C66" i="87" s="1"/>
  <c r="B67" i="87"/>
  <c r="C67" i="87" s="1"/>
  <c r="B69" i="87"/>
  <c r="C69" i="87"/>
  <c r="B73" i="87"/>
  <c r="C73" i="87"/>
  <c r="B82" i="87"/>
  <c r="C82" i="87" s="1"/>
  <c r="B84" i="87"/>
  <c r="C84" i="87" s="1"/>
  <c r="C85" i="87"/>
  <c r="B87" i="87"/>
  <c r="C87" i="87"/>
  <c r="B96" i="87"/>
  <c r="C96" i="87"/>
  <c r="B102" i="87"/>
  <c r="C102" i="87" s="1"/>
  <c r="B107" i="87"/>
  <c r="C107" i="87"/>
  <c r="B129" i="87"/>
  <c r="C129" i="87"/>
  <c r="B131" i="87"/>
  <c r="C131" i="87" s="1"/>
  <c r="B142" i="87"/>
  <c r="C142" i="87" s="1"/>
  <c r="B146" i="87"/>
  <c r="C146" i="87"/>
  <c r="B148" i="87"/>
  <c r="C148" i="87"/>
  <c r="B150" i="87"/>
  <c r="C150" i="87"/>
  <c r="B152" i="87"/>
  <c r="C152" i="87" s="1"/>
  <c r="B154" i="87"/>
  <c r="C154" i="87"/>
  <c r="B156" i="87"/>
  <c r="C156" i="87"/>
  <c r="B263" i="87"/>
  <c r="C263" i="87"/>
  <c r="B264" i="87"/>
  <c r="C264" i="87" s="1"/>
  <c r="B266" i="87"/>
  <c r="C266" i="87"/>
  <c r="B267" i="87"/>
  <c r="C267" i="87"/>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c r="B649" i="87"/>
  <c r="C649" i="87"/>
  <c r="C650" i="87"/>
  <c r="C651" i="87"/>
  <c r="C652" i="87"/>
  <c r="C653" i="87"/>
  <c r="C654" i="87"/>
  <c r="B655" i="87"/>
  <c r="C655" i="87"/>
  <c r="C656" i="87"/>
  <c r="C657" i="87"/>
  <c r="C658" i="87"/>
  <c r="B659" i="87"/>
  <c r="C659" i="87" s="1"/>
  <c r="B660" i="87"/>
  <c r="C660" i="87"/>
  <c r="B661" i="87"/>
  <c r="C661" i="87" s="1"/>
  <c r="B662" i="87"/>
  <c r="C662" i="87" s="1"/>
  <c r="B664" i="87"/>
  <c r="C664" i="87" s="1"/>
  <c r="B665" i="87"/>
  <c r="C665" i="87"/>
  <c r="B666" i="87"/>
  <c r="C666" i="87" s="1"/>
  <c r="B667" i="87"/>
  <c r="C667" i="87" s="1"/>
  <c r="B668" i="87"/>
  <c r="C668" i="87" s="1"/>
  <c r="B669" i="87"/>
  <c r="C669" i="87"/>
  <c r="B671" i="87"/>
  <c r="C671" i="87"/>
  <c r="B672" i="87"/>
  <c r="C672" i="87" s="1"/>
  <c r="B673" i="87"/>
  <c r="C673" i="87" s="1"/>
  <c r="B675" i="87"/>
  <c r="C675" i="87"/>
  <c r="B676" i="87"/>
  <c r="C676" i="87" s="1"/>
  <c r="B678" i="87"/>
  <c r="C678" i="87" s="1"/>
  <c r="B679" i="87"/>
  <c r="C679" i="87" s="1"/>
  <c r="B681" i="87"/>
  <c r="C681" i="87"/>
  <c r="B682" i="87"/>
  <c r="C682" i="87"/>
  <c r="B683" i="87"/>
  <c r="C683" i="87" s="1"/>
  <c r="B684" i="87"/>
  <c r="C684" i="87" s="1"/>
  <c r="B685" i="87"/>
  <c r="C685" i="87"/>
  <c r="B686" i="87"/>
  <c r="C686" i="87" s="1"/>
  <c r="C687" i="87"/>
  <c r="B689" i="87"/>
  <c r="C689" i="87" s="1"/>
  <c r="B690" i="87"/>
  <c r="C690" i="87"/>
  <c r="B691" i="87"/>
  <c r="C691" i="87"/>
  <c r="B692" i="87"/>
  <c r="C692" i="87" s="1"/>
  <c r="C693" i="87"/>
  <c r="B694" i="87"/>
  <c r="C694" i="87" s="1"/>
  <c r="C695" i="87"/>
  <c r="B697" i="87"/>
  <c r="C697" i="87"/>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c r="B718" i="87"/>
  <c r="C718" i="87"/>
  <c r="B719" i="87"/>
  <c r="C719" i="87" s="1"/>
  <c r="B720" i="87"/>
  <c r="C720" i="87" s="1"/>
  <c r="B722" i="87"/>
  <c r="C722" i="87"/>
  <c r="B723" i="87"/>
  <c r="C723" i="87" s="1"/>
  <c r="B724" i="87"/>
  <c r="C724" i="87" s="1"/>
  <c r="B725" i="87"/>
  <c r="C725" i="87" s="1"/>
  <c r="B726" i="87"/>
  <c r="C726" i="87"/>
  <c r="B727" i="87"/>
  <c r="C727" i="87"/>
  <c r="B729" i="87"/>
  <c r="C729" i="87" s="1"/>
  <c r="B730" i="87"/>
  <c r="C730" i="87" s="1"/>
  <c r="B731" i="87"/>
  <c r="C731" i="87"/>
  <c r="B733" i="87"/>
  <c r="C733" i="87" s="1"/>
  <c r="B734" i="87"/>
  <c r="C734" i="87" s="1"/>
  <c r="B736" i="87"/>
  <c r="C736" i="87" s="1"/>
  <c r="B737" i="87"/>
  <c r="C737" i="87"/>
  <c r="B739" i="87"/>
  <c r="C739" i="87"/>
  <c r="B740" i="87"/>
  <c r="C740" i="87" s="1"/>
  <c r="B741" i="87"/>
  <c r="C741" i="87" s="1"/>
  <c r="B742" i="87"/>
  <c r="C742" i="87"/>
  <c r="B743" i="87"/>
  <c r="C743" i="87" s="1"/>
  <c r="B744" i="87"/>
  <c r="C744" i="87" s="1"/>
  <c r="C745" i="87"/>
  <c r="B747" i="87"/>
  <c r="C747" i="87"/>
  <c r="B748" i="87"/>
  <c r="C748" i="87"/>
  <c r="B749" i="87"/>
  <c r="C749" i="87" s="1"/>
  <c r="B750" i="87"/>
  <c r="C750" i="87"/>
  <c r="C751" i="87"/>
  <c r="B752" i="87"/>
  <c r="C752" i="87"/>
  <c r="C753" i="87"/>
  <c r="B755" i="87"/>
  <c r="C755" i="87" s="1"/>
  <c r="B757" i="87"/>
  <c r="C757" i="87"/>
  <c r="C759" i="87"/>
  <c r="C760" i="87"/>
  <c r="C761" i="87"/>
  <c r="C762" i="87"/>
  <c r="C763" i="87"/>
  <c r="B764" i="87"/>
  <c r="C764" i="87" s="1"/>
  <c r="B765" i="87"/>
  <c r="C765" i="87" s="1"/>
  <c r="C766" i="87"/>
  <c r="C767" i="87"/>
  <c r="C768" i="87"/>
  <c r="C769" i="87"/>
  <c r="C770" i="87"/>
  <c r="B771" i="87"/>
  <c r="C771" i="87"/>
  <c r="C772" i="87"/>
  <c r="C773" i="87"/>
  <c r="C774" i="87"/>
  <c r="B775" i="87"/>
  <c r="C775" i="87"/>
  <c r="B776" i="87"/>
  <c r="C776" i="87" s="1"/>
  <c r="B777" i="87"/>
  <c r="C777" i="87" s="1"/>
  <c r="B778" i="87"/>
  <c r="C778" i="87"/>
  <c r="B780" i="87"/>
  <c r="C780" i="87" s="1"/>
  <c r="B781" i="87"/>
  <c r="C781" i="87" s="1"/>
  <c r="B782" i="87"/>
  <c r="C782" i="87" s="1"/>
  <c r="B783" i="87"/>
  <c r="C783" i="87"/>
  <c r="B784" i="87"/>
  <c r="C784" i="87"/>
  <c r="B785" i="87"/>
  <c r="C785" i="87" s="1"/>
  <c r="B787" i="87"/>
  <c r="C787" i="87" s="1"/>
  <c r="B788" i="87"/>
  <c r="C788" i="87"/>
  <c r="B789" i="87"/>
  <c r="C789" i="87"/>
  <c r="B791" i="87"/>
  <c r="C791" i="87" s="1"/>
  <c r="B792" i="87"/>
  <c r="C792" i="87" s="1"/>
  <c r="B794" i="87"/>
  <c r="C794" i="87"/>
  <c r="B795" i="87"/>
  <c r="C795" i="87"/>
  <c r="B797" i="87"/>
  <c r="C797" i="87" s="1"/>
  <c r="B798" i="87"/>
  <c r="C798" i="87" s="1"/>
  <c r="B799" i="87"/>
  <c r="C799" i="87"/>
  <c r="B800" i="87"/>
  <c r="C800" i="87" s="1"/>
  <c r="B801" i="87"/>
  <c r="C801" i="87" s="1"/>
  <c r="B802" i="87"/>
  <c r="C802" i="87" s="1"/>
  <c r="C803" i="87"/>
  <c r="B805" i="87"/>
  <c r="C805" i="87"/>
  <c r="B806" i="87"/>
  <c r="C806" i="87" s="1"/>
  <c r="B807" i="87"/>
  <c r="C807" i="87"/>
  <c r="B808" i="87"/>
  <c r="C808" i="87"/>
  <c r="C809" i="87"/>
  <c r="B810" i="87"/>
  <c r="C810" i="87"/>
  <c r="C811" i="87"/>
  <c r="B813" i="87"/>
  <c r="C813" i="87"/>
  <c r="B815" i="87"/>
  <c r="C815" i="87"/>
  <c r="C817" i="87"/>
  <c r="C818" i="87"/>
  <c r="C819" i="87"/>
  <c r="C820" i="87"/>
  <c r="C821" i="87"/>
  <c r="B822" i="87"/>
  <c r="C822" i="87" s="1"/>
  <c r="B823" i="87"/>
  <c r="C823" i="87"/>
  <c r="C824" i="87"/>
  <c r="C825" i="87"/>
  <c r="C826" i="87"/>
  <c r="C827" i="87"/>
  <c r="C828" i="87"/>
  <c r="B829" i="87"/>
  <c r="C829" i="87"/>
  <c r="C830" i="87"/>
  <c r="C831" i="87"/>
  <c r="C832" i="87"/>
  <c r="B833" i="87"/>
  <c r="C833" i="87" s="1"/>
  <c r="B834" i="87"/>
  <c r="C834" i="87" s="1"/>
  <c r="B835" i="87"/>
  <c r="C835" i="87"/>
  <c r="B836" i="87"/>
  <c r="C836" i="87"/>
  <c r="B838" i="87"/>
  <c r="C838" i="87" s="1"/>
  <c r="B839" i="87"/>
  <c r="C839" i="87" s="1"/>
  <c r="B840" i="87"/>
  <c r="C840" i="87"/>
  <c r="B841" i="87"/>
  <c r="C841" i="87" s="1"/>
  <c r="B842" i="87"/>
  <c r="C842" i="87" s="1"/>
  <c r="B843" i="87"/>
  <c r="C843" i="87" s="1"/>
  <c r="B845" i="87"/>
  <c r="C845" i="87"/>
  <c r="B846" i="87"/>
  <c r="C846" i="87"/>
  <c r="B847" i="87"/>
  <c r="C847" i="87" s="1"/>
  <c r="B849" i="87"/>
  <c r="C849" i="87" s="1"/>
  <c r="B850" i="87"/>
  <c r="C850" i="87"/>
  <c r="B852" i="87"/>
  <c r="C852" i="87"/>
  <c r="B853" i="87"/>
  <c r="C853" i="87" s="1"/>
  <c r="B855" i="87"/>
  <c r="C855" i="87" s="1"/>
  <c r="B856" i="87"/>
  <c r="C856" i="87"/>
  <c r="B857" i="87"/>
  <c r="C857" i="87"/>
  <c r="B858" i="87"/>
  <c r="C858" i="87" s="1"/>
  <c r="B859" i="87"/>
  <c r="C859" i="87" s="1"/>
  <c r="B860" i="87"/>
  <c r="C860" i="87"/>
  <c r="C861" i="87"/>
  <c r="B863" i="87"/>
  <c r="C863" i="87" s="1"/>
  <c r="B864" i="87"/>
  <c r="C864" i="87"/>
  <c r="B865" i="87"/>
  <c r="C865" i="87"/>
  <c r="B866" i="87"/>
  <c r="C866" i="87"/>
  <c r="C867" i="87"/>
  <c r="B868" i="87"/>
  <c r="C868" i="87" s="1"/>
  <c r="C869" i="87"/>
  <c r="B871" i="87"/>
  <c r="C871" i="87"/>
  <c r="B873" i="87"/>
  <c r="C873" i="87"/>
  <c r="C875" i="87"/>
  <c r="C876" i="87"/>
  <c r="C877" i="87"/>
  <c r="C878" i="87"/>
  <c r="C879" i="87"/>
  <c r="B880" i="87"/>
  <c r="C880" i="87"/>
  <c r="B881" i="87"/>
  <c r="C881" i="87"/>
  <c r="C882" i="87"/>
  <c r="C883" i="87"/>
  <c r="C884" i="87"/>
  <c r="C885" i="87"/>
  <c r="C886" i="87"/>
  <c r="B887" i="87"/>
  <c r="C887" i="87"/>
  <c r="C888" i="87"/>
  <c r="C889" i="87"/>
  <c r="C890" i="87"/>
  <c r="B891" i="87"/>
  <c r="C891" i="87" s="1"/>
  <c r="B892" i="87"/>
  <c r="C892" i="87"/>
  <c r="B893" i="87"/>
  <c r="C893" i="87"/>
  <c r="B894" i="87"/>
  <c r="C894" i="87" s="1"/>
  <c r="B896" i="87"/>
  <c r="C896" i="87" s="1"/>
  <c r="B897" i="87"/>
  <c r="C897" i="87"/>
  <c r="B898" i="87"/>
  <c r="C898" i="87" s="1"/>
  <c r="B899" i="87"/>
  <c r="C899" i="87" s="1"/>
  <c r="B900" i="87"/>
  <c r="C900" i="87" s="1"/>
  <c r="B901" i="87"/>
  <c r="C901" i="87"/>
  <c r="B903" i="87"/>
  <c r="C903" i="87"/>
  <c r="B904" i="87"/>
  <c r="C904" i="87" s="1"/>
  <c r="B905" i="87"/>
  <c r="C905" i="87" s="1"/>
  <c r="B907" i="87"/>
  <c r="C907" i="87"/>
  <c r="B908" i="87"/>
  <c r="C908" i="87" s="1"/>
  <c r="B910" i="87"/>
  <c r="C910" i="87" s="1"/>
  <c r="B911" i="87"/>
  <c r="C911" i="87" s="1"/>
  <c r="B913" i="87"/>
  <c r="C913" i="87"/>
  <c r="B914" i="87"/>
  <c r="C914" i="87"/>
  <c r="B915" i="87"/>
  <c r="C915" i="87" s="1"/>
  <c r="B916" i="87"/>
  <c r="C916" i="87" s="1"/>
  <c r="B917" i="87"/>
  <c r="C917" i="87"/>
  <c r="B918" i="87"/>
  <c r="C918" i="87" s="1"/>
  <c r="C919" i="87"/>
  <c r="B921" i="87"/>
  <c r="C921" i="87"/>
  <c r="B922" i="87"/>
  <c r="C922" i="87"/>
  <c r="B923" i="87"/>
  <c r="C923" i="87"/>
  <c r="B924" i="87"/>
  <c r="C924" i="87" s="1"/>
  <c r="C925" i="87"/>
  <c r="B926" i="87"/>
  <c r="C926" i="87" s="1"/>
  <c r="C927" i="87"/>
  <c r="B929" i="87"/>
  <c r="C929" i="87"/>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c r="B950" i="87"/>
  <c r="C950" i="87"/>
  <c r="B951" i="87"/>
  <c r="C951" i="87"/>
  <c r="B952" i="87"/>
  <c r="C952" i="87" s="1"/>
  <c r="B954" i="87"/>
  <c r="C954" i="87"/>
  <c r="B955" i="87"/>
  <c r="C955" i="87"/>
  <c r="B956" i="87"/>
  <c r="C956" i="87"/>
  <c r="B957" i="87"/>
  <c r="C957" i="87" s="1"/>
  <c r="B958" i="87"/>
  <c r="C958" i="87"/>
  <c r="B959" i="87"/>
  <c r="C959" i="87"/>
  <c r="B961" i="87"/>
  <c r="C961" i="87"/>
  <c r="B962" i="87"/>
  <c r="C962" i="87" s="1"/>
  <c r="B963" i="87"/>
  <c r="C963" i="87"/>
  <c r="B965" i="87"/>
  <c r="C965" i="87" s="1"/>
  <c r="B966" i="87"/>
  <c r="C966" i="87"/>
  <c r="B968" i="87"/>
  <c r="C968" i="87" s="1"/>
  <c r="B969" i="87"/>
  <c r="C969" i="87"/>
  <c r="B971" i="87"/>
  <c r="C971" i="87"/>
  <c r="B972" i="87"/>
  <c r="C972" i="87"/>
  <c r="B973" i="87"/>
  <c r="C973" i="87" s="1"/>
  <c r="B974" i="87"/>
  <c r="C974" i="87"/>
  <c r="B975" i="87"/>
  <c r="C975" i="87"/>
  <c r="B976" i="87"/>
  <c r="C976" i="87"/>
  <c r="C977" i="87"/>
  <c r="B979" i="87"/>
  <c r="C979" i="87"/>
  <c r="B980" i="87"/>
  <c r="C980" i="87"/>
  <c r="B981" i="87"/>
  <c r="C981" i="87" s="1"/>
  <c r="B982" i="87"/>
  <c r="C982" i="87" s="1"/>
  <c r="C983" i="87"/>
  <c r="B984" i="87"/>
  <c r="C984" i="87"/>
  <c r="C985" i="87"/>
  <c r="B987" i="87"/>
  <c r="C987" i="87" s="1"/>
  <c r="B989" i="87"/>
  <c r="C989" i="87" s="1"/>
  <c r="B991" i="87"/>
  <c r="C991" i="87"/>
  <c r="B992" i="87"/>
  <c r="C992" i="87"/>
  <c r="C993" i="87"/>
  <c r="B994" i="87"/>
  <c r="C994" i="87"/>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c r="C1165" i="87"/>
  <c r="B1167" i="87"/>
  <c r="C1167" i="87" s="1"/>
  <c r="B1170" i="87"/>
  <c r="C1170" i="87"/>
  <c r="B1171" i="87"/>
  <c r="C1171" i="87" s="1"/>
  <c r="B1172" i="87"/>
  <c r="C1172" i="87"/>
  <c r="C1173" i="87"/>
  <c r="B1175" i="87"/>
  <c r="C1175" i="87" s="1"/>
  <c r="B1178" i="87"/>
  <c r="C1178" i="87" s="1"/>
  <c r="B1179" i="87"/>
  <c r="C1179" i="87"/>
  <c r="B1180" i="87"/>
  <c r="C1180" i="87"/>
  <c r="C1181" i="87"/>
  <c r="B1183" i="87"/>
  <c r="C1183" i="87"/>
  <c r="B1186" i="87"/>
  <c r="C1186" i="87" s="1"/>
  <c r="B1187" i="87"/>
  <c r="C1187" i="87"/>
  <c r="B1188" i="87"/>
  <c r="C1188" i="87" s="1"/>
  <c r="C1189" i="87"/>
  <c r="B1191" i="87"/>
  <c r="C1191" i="87" s="1"/>
  <c r="B1194" i="87"/>
  <c r="C1194" i="87"/>
  <c r="B1195" i="87"/>
  <c r="C1195" i="87"/>
  <c r="B1196" i="87"/>
  <c r="C1196" i="87" s="1"/>
  <c r="B1197" i="87"/>
  <c r="C1197" i="87" s="1"/>
  <c r="C1198" i="87"/>
  <c r="B1200" i="87"/>
  <c r="C1200" i="87"/>
  <c r="B1203" i="87"/>
  <c r="C1203" i="87"/>
  <c r="B1204" i="87"/>
  <c r="C1204" i="87"/>
  <c r="B1205" i="87"/>
  <c r="C1205" i="87" s="1"/>
  <c r="C1206" i="87"/>
  <c r="B1208" i="87"/>
  <c r="C1208" i="87"/>
  <c r="B1211" i="87"/>
  <c r="C1211" i="87" s="1"/>
  <c r="B1212" i="87"/>
  <c r="C1212" i="87" s="1"/>
  <c r="B1213" i="87"/>
  <c r="C1213" i="87"/>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c r="B1254" i="87"/>
  <c r="C1254" i="87"/>
  <c r="B1255" i="87"/>
  <c r="C1255" i="87" s="1"/>
  <c r="B1256" i="87"/>
  <c r="C1256" i="87" s="1"/>
  <c r="B1258" i="87"/>
  <c r="C1258" i="87"/>
  <c r="B1259" i="87"/>
  <c r="C1259" i="87"/>
  <c r="C1262" i="87"/>
  <c r="C1263" i="87"/>
  <c r="C1264" i="87"/>
  <c r="C1265" i="87"/>
  <c r="C1277" i="87"/>
  <c r="B1278" i="87"/>
  <c r="C1278" i="87"/>
  <c r="C1279" i="87"/>
  <c r="C1280" i="87"/>
  <c r="B1281" i="87"/>
  <c r="C1281" i="87"/>
  <c r="B1284" i="87"/>
  <c r="C1284" i="87"/>
  <c r="C1285" i="87"/>
  <c r="C1286" i="87"/>
  <c r="B1287" i="87"/>
  <c r="C1287" i="87"/>
  <c r="B1290" i="87"/>
  <c r="C1290" i="87"/>
  <c r="C1291" i="87"/>
  <c r="C1292" i="87"/>
  <c r="B1293" i="87"/>
  <c r="C1293" i="87"/>
  <c r="B1297" i="87"/>
  <c r="C1297" i="87"/>
  <c r="C1298" i="87"/>
  <c r="C1299" i="87"/>
  <c r="B1300" i="87"/>
  <c r="C1300" i="87"/>
  <c r="B1303" i="87"/>
  <c r="C1303" i="87"/>
  <c r="C1304" i="87"/>
  <c r="C1305" i="87"/>
  <c r="B1306" i="87"/>
  <c r="C1306" i="87"/>
  <c r="B1309" i="87"/>
  <c r="C1309" i="87"/>
  <c r="C1310" i="87"/>
  <c r="C1311" i="87"/>
  <c r="B1312" i="87"/>
  <c r="C1312" i="87"/>
  <c r="B1314" i="87"/>
  <c r="C1314" i="87"/>
  <c r="B1315" i="87"/>
  <c r="C1315" i="87"/>
  <c r="B1316" i="87"/>
  <c r="C1316" i="87"/>
  <c r="C1317" i="87"/>
  <c r="C1321" i="87"/>
  <c r="C1322" i="87"/>
  <c r="C1329" i="87"/>
  <c r="C1333" i="87"/>
  <c r="C1334" i="87"/>
  <c r="C1335" i="87"/>
  <c r="C1336" i="87"/>
  <c r="C1337" i="87"/>
  <c r="C1338" i="87"/>
  <c r="B1339" i="87"/>
  <c r="C1339" i="87"/>
  <c r="C1340" i="87"/>
  <c r="C1341" i="87"/>
  <c r="C1342" i="87"/>
  <c r="C1343" i="87"/>
  <c r="C1344" i="87"/>
  <c r="B1345" i="87"/>
  <c r="C1345" i="87" s="1"/>
  <c r="C1346" i="87"/>
  <c r="C1347" i="87"/>
  <c r="C1348" i="87"/>
  <c r="B1349" i="87"/>
  <c r="C1349" i="87"/>
  <c r="B1350" i="87"/>
  <c r="C1350" i="87"/>
  <c r="B1351" i="87"/>
  <c r="C1351" i="87"/>
  <c r="B1352" i="87"/>
  <c r="C1352" i="87" s="1"/>
  <c r="B1354" i="87"/>
  <c r="C1354" i="87"/>
  <c r="B1355" i="87"/>
  <c r="C1355" i="87"/>
  <c r="B1356" i="87"/>
  <c r="C1356" i="87"/>
  <c r="B1357" i="87"/>
  <c r="C1357" i="87" s="1"/>
  <c r="B1358" i="87"/>
  <c r="C1358" i="87"/>
  <c r="B1359" i="87"/>
  <c r="C1359" i="87" s="1"/>
  <c r="B1361" i="87"/>
  <c r="C1361" i="87"/>
  <c r="B1362" i="87"/>
  <c r="C1362" i="87" s="1"/>
  <c r="B1363" i="87"/>
  <c r="C1363" i="87"/>
  <c r="B1365" i="87"/>
  <c r="C1365" i="87"/>
  <c r="B1366" i="87"/>
  <c r="C1366" i="87"/>
  <c r="B1368" i="87"/>
  <c r="C1368" i="87" s="1"/>
  <c r="B1369" i="87"/>
  <c r="C1369" i="87"/>
  <c r="B1371" i="87"/>
  <c r="C1371" i="87" s="1"/>
  <c r="B1372" i="87"/>
  <c r="C1372" i="87"/>
  <c r="B1373" i="87"/>
  <c r="C1373" i="87" s="1"/>
  <c r="B1374" i="87"/>
  <c r="C1374" i="87"/>
  <c r="B1375" i="87"/>
  <c r="C1375" i="87" s="1"/>
  <c r="B1376" i="87"/>
  <c r="C1376" i="87"/>
  <c r="B1377" i="87"/>
  <c r="C1377" i="87" s="1"/>
  <c r="C1378" i="87"/>
  <c r="B1380" i="87"/>
  <c r="C1380" i="87"/>
  <c r="B1381" i="87"/>
  <c r="C1381" i="87" s="1"/>
  <c r="B1382" i="87"/>
  <c r="C1382" i="87" s="1"/>
  <c r="B1383" i="87"/>
  <c r="C1383" i="87"/>
  <c r="C1384" i="87"/>
  <c r="B1385" i="87"/>
  <c r="C1385" i="87"/>
  <c r="C1386" i="87"/>
  <c r="B1388" i="87"/>
  <c r="C1388" i="87" s="1"/>
  <c r="B1390" i="87"/>
  <c r="C1390" i="87"/>
  <c r="B1392" i="87"/>
  <c r="C1392" i="87"/>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c r="C1463" i="87"/>
  <c r="C1464" i="87"/>
  <c r="B1465" i="87"/>
  <c r="C1465" i="87" s="1"/>
  <c r="B1468" i="87"/>
  <c r="C1468" i="87"/>
  <c r="C1469" i="87"/>
  <c r="C1470" i="87"/>
  <c r="B1471" i="87"/>
  <c r="C1471" i="87" s="1"/>
  <c r="B1474" i="87"/>
  <c r="C1474" i="87" s="1"/>
  <c r="C1475" i="87"/>
  <c r="C1476" i="87"/>
  <c r="B1477" i="87"/>
  <c r="C1477" i="87"/>
  <c r="B1480" i="87"/>
  <c r="C1480" i="87" s="1"/>
  <c r="C1481" i="87"/>
  <c r="C1482" i="87"/>
  <c r="B1483" i="87"/>
  <c r="C1483" i="87"/>
  <c r="B1486" i="87"/>
  <c r="C1486" i="87"/>
  <c r="C1487" i="87"/>
  <c r="C1488" i="87"/>
  <c r="B1489" i="87"/>
  <c r="C1489" i="87" s="1"/>
  <c r="B1492" i="87"/>
  <c r="C1492" i="87"/>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c r="B2662" i="87"/>
  <c r="C2662" i="87" s="1"/>
  <c r="B2663" i="87"/>
  <c r="C2663" i="87" s="1"/>
  <c r="B2664" i="87"/>
  <c r="C2664" i="87"/>
  <c r="B2665" i="87"/>
  <c r="C2665" i="87"/>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c r="C2702" i="87"/>
  <c r="B2703" i="87"/>
  <c r="C2703" i="87"/>
  <c r="C2704" i="87"/>
  <c r="B2705" i="87"/>
  <c r="C2705" i="87" s="1"/>
  <c r="B2706" i="87"/>
  <c r="C2706" i="87"/>
  <c r="C2707" i="87"/>
  <c r="C2708" i="87"/>
  <c r="B2709" i="87"/>
  <c r="C2709" i="87" s="1"/>
  <c r="C2710" i="87"/>
  <c r="C2711" i="87"/>
  <c r="B2712" i="87"/>
  <c r="C2712" i="87"/>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c r="C2736" i="87"/>
  <c r="B2737" i="87"/>
  <c r="C2737" i="87"/>
  <c r="B2740" i="87"/>
  <c r="C2740" i="87" s="1"/>
  <c r="B2741" i="87"/>
  <c r="C2741" i="87" s="1"/>
  <c r="B2742" i="87"/>
  <c r="C2742" i="87"/>
  <c r="B2743" i="87"/>
  <c r="C2743" i="87" s="1"/>
  <c r="B2744" i="87"/>
  <c r="C2744" i="87" s="1"/>
  <c r="B2745" i="87"/>
  <c r="C2745" i="87" s="1"/>
  <c r="C2746" i="87"/>
  <c r="C2747" i="87"/>
  <c r="B2749" i="87"/>
  <c r="C2749" i="87"/>
  <c r="B2750" i="87"/>
  <c r="C2750" i="87" s="1"/>
  <c r="B2751" i="87"/>
  <c r="C2751" i="87" s="1"/>
  <c r="C2752" i="87"/>
  <c r="B2755" i="87"/>
  <c r="C2755" i="87"/>
  <c r="B2756" i="87"/>
  <c r="C2756" i="87" s="1"/>
  <c r="C2757" i="87"/>
  <c r="C2758" i="87"/>
  <c r="C2759" i="87"/>
  <c r="B2760" i="87"/>
  <c r="C2760" i="87"/>
  <c r="B2763" i="87"/>
  <c r="C2763" i="87"/>
  <c r="B2764" i="87"/>
  <c r="C2764" i="87"/>
  <c r="B2765" i="87"/>
  <c r="C2765" i="87" s="1"/>
  <c r="B2767" i="87"/>
  <c r="C2767" i="87"/>
  <c r="B2768" i="87"/>
  <c r="C2768" i="87"/>
  <c r="B2769" i="87"/>
  <c r="C2769" i="87"/>
  <c r="B2770" i="87"/>
  <c r="C2770" i="87"/>
  <c r="B2772" i="87"/>
  <c r="C2772" i="87"/>
  <c r="B2774" i="87"/>
  <c r="C2774" i="87"/>
  <c r="B2775" i="87"/>
  <c r="C2775" i="87" s="1"/>
  <c r="C2776" i="87"/>
  <c r="C2777" i="87"/>
  <c r="C2778" i="87"/>
  <c r="C2781" i="87"/>
  <c r="B2783" i="87"/>
  <c r="C2783" i="87" s="1"/>
  <c r="B2786" i="87"/>
  <c r="C2786" i="87" s="1"/>
  <c r="B2787" i="87"/>
  <c r="C2787" i="87" s="1"/>
  <c r="C2790" i="87"/>
  <c r="B2791" i="87"/>
  <c r="C2791" i="87"/>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c r="B2893" i="87"/>
  <c r="C2893" i="87"/>
  <c r="B2894" i="87"/>
  <c r="C2894" i="87" s="1"/>
  <c r="B2895" i="87"/>
  <c r="C2895" i="87" s="1"/>
  <c r="B2896" i="87"/>
  <c r="C2896" i="87"/>
  <c r="B2897" i="87"/>
  <c r="C2897" i="87" s="1"/>
  <c r="B2898" i="87"/>
  <c r="C2898" i="87" s="1"/>
  <c r="B2899" i="87"/>
  <c r="C2899" i="87" s="1"/>
  <c r="B2900" i="87"/>
  <c r="C2900" i="87"/>
  <c r="B2901" i="87"/>
  <c r="C2901" i="87"/>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c r="C2925" i="87"/>
  <c r="C2926" i="87"/>
  <c r="C2927" i="87"/>
  <c r="C2928" i="87"/>
  <c r="B2932" i="87"/>
  <c r="C2932" i="87" s="1"/>
  <c r="B2933" i="87"/>
  <c r="C2933" i="87"/>
  <c r="B2934" i="87"/>
  <c r="C2934" i="87" s="1"/>
  <c r="B2935" i="87"/>
  <c r="C2935" i="87" s="1"/>
  <c r="B2936" i="87"/>
  <c r="C2936" i="87" s="1"/>
  <c r="B2937" i="87"/>
  <c r="C2937" i="87"/>
  <c r="B2938" i="87"/>
  <c r="C2938" i="87"/>
  <c r="B2939" i="87"/>
  <c r="C2939" i="87" s="1"/>
  <c r="B2940" i="87"/>
  <c r="C2940" i="87" s="1"/>
  <c r="B2941" i="87"/>
  <c r="C2941" i="87"/>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c r="B3000" i="87"/>
  <c r="C3000" i="87"/>
  <c r="B3001" i="87"/>
  <c r="C3001" i="87" s="1"/>
  <c r="B3002" i="87"/>
  <c r="C3002" i="87" s="1"/>
  <c r="B3003" i="87"/>
  <c r="C3003" i="87"/>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c r="B3026" i="87"/>
  <c r="C3026" i="87" s="1"/>
  <c r="B3027" i="87"/>
  <c r="C3027" i="87" s="1"/>
  <c r="B3028" i="87"/>
  <c r="C3028" i="87"/>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s="1"/>
  <c r="C3182" i="87"/>
  <c r="C3183" i="87"/>
  <c r="C3184" i="87"/>
  <c r="C3185" i="87"/>
  <c r="C3186" i="87"/>
  <c r="C3187" i="87"/>
  <c r="C3188" i="87"/>
  <c r="C3189" i="87"/>
  <c r="C3190" i="87"/>
  <c r="C3191" i="87"/>
  <c r="C3192" i="87"/>
  <c r="C3193" i="87"/>
  <c r="B3194" i="87"/>
  <c r="C3194" i="87"/>
  <c r="B3196" i="87"/>
  <c r="C3196" i="87" s="1"/>
  <c r="C3199" i="87"/>
  <c r="B3200" i="87"/>
  <c r="C3200" i="87" s="1"/>
  <c r="B3202" i="87"/>
  <c r="C3202" i="87"/>
  <c r="C3205" i="87"/>
  <c r="C3206" i="87"/>
  <c r="C3207" i="87"/>
  <c r="C3208" i="87"/>
  <c r="C3209" i="87"/>
  <c r="C3210" i="87"/>
  <c r="C3211" i="87"/>
  <c r="C3212" i="87"/>
  <c r="C3213" i="87"/>
  <c r="C3214" i="87"/>
  <c r="C3215" i="87"/>
  <c r="B3216" i="87"/>
  <c r="C3216" i="87" s="1"/>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c r="B3311" i="87"/>
  <c r="C3311" i="87"/>
  <c r="B3312" i="87"/>
  <c r="C3312" i="87" s="1"/>
  <c r="B3313" i="87"/>
  <c r="C3313" i="87" s="1"/>
  <c r="B3314" i="87"/>
  <c r="C3314" i="87"/>
  <c r="B3315" i="87"/>
  <c r="C3315" i="87" s="1"/>
  <c r="B3316" i="87"/>
  <c r="C3316" i="87" s="1"/>
  <c r="B3317" i="87"/>
  <c r="C3317" i="87" s="1"/>
  <c r="B3318" i="87"/>
  <c r="C3318" i="87"/>
  <c r="B3319" i="87"/>
  <c r="C3319" i="87"/>
  <c r="B3320" i="87"/>
  <c r="C3320" i="87" s="1"/>
  <c r="C3321" i="87"/>
  <c r="C3322" i="87"/>
  <c r="C3325" i="87"/>
  <c r="C3326" i="87"/>
  <c r="C3327" i="87"/>
  <c r="C3328" i="87"/>
  <c r="C3329" i="87"/>
  <c r="B3330" i="87"/>
  <c r="C3330" i="87" s="1"/>
  <c r="B3331" i="87"/>
  <c r="C3331" i="87"/>
  <c r="B3332" i="87"/>
  <c r="C3332" i="87"/>
  <c r="C3336" i="87"/>
  <c r="C3337" i="87"/>
  <c r="C3338" i="87"/>
  <c r="C3339" i="87"/>
  <c r="C3340" i="87"/>
  <c r="C3341" i="87"/>
  <c r="C3342" i="87"/>
  <c r="C3343" i="87"/>
  <c r="C3344" i="87"/>
  <c r="C3345" i="87"/>
  <c r="C3346" i="87"/>
  <c r="C3347" i="87"/>
  <c r="C3350" i="87"/>
  <c r="C3353" i="87"/>
  <c r="B3354" i="87"/>
  <c r="C3354" i="87"/>
  <c r="C3355" i="87"/>
  <c r="C3356" i="87"/>
  <c r="B3357" i="87"/>
  <c r="C3357" i="87" s="1"/>
  <c r="C3358" i="87"/>
  <c r="C3359" i="87"/>
  <c r="B3360" i="87"/>
  <c r="C3360" i="87"/>
  <c r="C3361" i="87"/>
  <c r="B3362" i="87"/>
  <c r="C3362" i="87" s="1"/>
  <c r="C3363" i="87"/>
  <c r="C3364" i="87"/>
  <c r="B3365" i="87"/>
  <c r="C3365" i="87"/>
  <c r="C3366" i="87"/>
  <c r="C3367" i="87"/>
  <c r="B3368" i="87"/>
  <c r="C3368" i="87" s="1"/>
  <c r="C3369" i="87"/>
  <c r="B3370" i="87"/>
  <c r="C3370" i="87"/>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c r="B3426" i="87"/>
  <c r="C3426" i="87"/>
  <c r="B3427" i="87"/>
  <c r="C3427" i="87" s="1"/>
  <c r="B3428" i="87"/>
  <c r="C3428" i="87" s="1"/>
  <c r="B3429" i="87"/>
  <c r="C3429" i="87"/>
  <c r="B3430" i="87"/>
  <c r="C3430" i="87"/>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c r="B3475" i="87"/>
  <c r="C3475" i="87" s="1"/>
  <c r="B3476" i="87"/>
  <c r="C3476" i="87" s="1"/>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c r="B3523" i="87"/>
  <c r="C3523" i="87" s="1"/>
  <c r="B3524" i="87"/>
  <c r="C3524" i="87" s="1"/>
  <c r="B3525" i="87"/>
  <c r="C3525" i="87" s="1"/>
  <c r="B3526" i="87"/>
  <c r="C3526" i="87"/>
  <c r="C3528" i="87"/>
  <c r="C3531" i="87"/>
  <c r="B3532" i="87"/>
  <c r="C3532" i="87"/>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c r="B3561" i="87"/>
  <c r="C3561" i="87"/>
  <c r="B3563" i="87"/>
  <c r="C3563" i="87" s="1"/>
  <c r="C3566" i="87"/>
  <c r="B3567" i="87"/>
  <c r="C3567" i="87" s="1"/>
  <c r="B3568" i="87"/>
  <c r="C3568" i="87"/>
  <c r="B3570" i="87"/>
  <c r="C3570" i="87" s="1"/>
  <c r="C3573" i="87"/>
  <c r="B3574" i="87"/>
  <c r="C3574" i="87" s="1"/>
  <c r="B3575" i="87"/>
  <c r="C3575" i="87"/>
  <c r="B3577" i="87"/>
  <c r="C3577" i="87"/>
  <c r="C3580" i="87"/>
  <c r="B3581" i="87"/>
  <c r="C3581" i="87" s="1"/>
  <c r="B3582" i="87"/>
  <c r="C3582" i="87" s="1"/>
  <c r="B3584" i="87"/>
  <c r="C3584" i="87"/>
  <c r="C3587" i="87"/>
  <c r="B3588" i="87"/>
  <c r="C3588" i="87" s="1"/>
  <c r="B3589" i="87"/>
  <c r="C3589" i="87"/>
  <c r="B3591" i="87"/>
  <c r="C3591" i="87"/>
  <c r="C3594" i="87"/>
  <c r="B3595" i="87"/>
  <c r="C3595" i="87" s="1"/>
  <c r="B3596" i="87"/>
  <c r="C3596" i="87" s="1"/>
  <c r="B3598" i="87"/>
  <c r="C3598" i="87" s="1"/>
  <c r="B3600" i="87"/>
  <c r="C3600" i="87"/>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c r="B3646" i="87"/>
  <c r="C3646" i="87"/>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c r="B4018" i="87"/>
  <c r="C4018" i="87" s="1"/>
  <c r="B4019" i="87"/>
  <c r="C4019" i="87" s="1"/>
  <c r="B4020" i="87"/>
  <c r="C4020" i="87"/>
  <c r="B4021" i="87"/>
  <c r="C4021" i="87" s="1"/>
  <c r="B4022" i="87"/>
  <c r="C4022" i="87" s="1"/>
  <c r="B4024" i="87"/>
  <c r="C4024" i="87" s="1"/>
  <c r="B4025" i="87"/>
  <c r="C4025" i="87"/>
  <c r="B4026" i="87"/>
  <c r="C4026" i="87"/>
  <c r="B4027" i="87"/>
  <c r="C4027" i="87" s="1"/>
  <c r="B4028" i="87"/>
  <c r="C4028" i="87" s="1"/>
  <c r="B4029" i="87"/>
  <c r="C4029" i="87"/>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c r="B4057" i="87"/>
  <c r="C4057" i="87" s="1"/>
  <c r="B4058" i="87"/>
  <c r="C4058" i="87" s="1"/>
  <c r="B4059" i="87"/>
  <c r="C4059" i="87" s="1"/>
  <c r="B4060" i="87"/>
  <c r="C4060" i="87"/>
  <c r="B4061" i="87"/>
  <c r="C4061" i="87"/>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s="1"/>
  <c r="C4125" i="87"/>
  <c r="C4126" i="87"/>
  <c r="C4127" i="87"/>
  <c r="C4128" i="87"/>
  <c r="C4129" i="87"/>
  <c r="C4130" i="87"/>
  <c r="C4131" i="87"/>
  <c r="B4132" i="87"/>
  <c r="C4132" i="87"/>
  <c r="B4133" i="87"/>
  <c r="C4133" i="87" s="1"/>
  <c r="B4134" i="87"/>
  <c r="C4134" i="87"/>
  <c r="B4135" i="87"/>
  <c r="C4135" i="87" s="1"/>
  <c r="C4136" i="87"/>
  <c r="C4137" i="87"/>
  <c r="C4138" i="87"/>
  <c r="C4139" i="87"/>
  <c r="C4140" i="87"/>
  <c r="C4141" i="87"/>
  <c r="B4142" i="87"/>
  <c r="C4142" i="87" s="1"/>
  <c r="B4143" i="87"/>
  <c r="C4143" i="87"/>
  <c r="B4144" i="87"/>
  <c r="C4144" i="87" s="1"/>
  <c r="C4147" i="87"/>
  <c r="C4148" i="87"/>
  <c r="C4149" i="87"/>
  <c r="C4150" i="87"/>
  <c r="C4151" i="87"/>
  <c r="C4152" i="87"/>
  <c r="B4153" i="87"/>
  <c r="C4153" i="87" s="1"/>
  <c r="C4155" i="87"/>
  <c r="C4156" i="87"/>
  <c r="C4157" i="87"/>
  <c r="B4158" i="87"/>
  <c r="C4158" i="87" s="1"/>
  <c r="B4160" i="87"/>
  <c r="C4160" i="87" s="1"/>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c r="B4254" i="87"/>
  <c r="C4254" i="87"/>
  <c r="B4255" i="87"/>
  <c r="C4255" i="87" s="1"/>
  <c r="B4256" i="87"/>
  <c r="C4256" i="87" s="1"/>
  <c r="B4257" i="87"/>
  <c r="C4257" i="87"/>
  <c r="B4258" i="87"/>
  <c r="C4258" i="87" s="1"/>
  <c r="B4259" i="87"/>
  <c r="C4259" i="87" s="1"/>
  <c r="B4260" i="87"/>
  <c r="C4260" i="87" s="1"/>
  <c r="B4261" i="87"/>
  <c r="C4261" i="87"/>
  <c r="C4262" i="87"/>
  <c r="C4263" i="87"/>
  <c r="B4264" i="87"/>
  <c r="C4264" i="87" s="1"/>
  <c r="B4265" i="87"/>
  <c r="C4265" i="87" s="1"/>
  <c r="C4266" i="87"/>
  <c r="C4267" i="87"/>
  <c r="C4268" i="87"/>
  <c r="C4269" i="87"/>
  <c r="B4270" i="87"/>
  <c r="C4270" i="87" s="1"/>
  <c r="B4271" i="87"/>
  <c r="C4271" i="87" s="1"/>
  <c r="B4272" i="87"/>
  <c r="C4272" i="87"/>
  <c r="B4273" i="87"/>
  <c r="C4273" i="87" s="1"/>
  <c r="B4274" i="87"/>
  <c r="C4274" i="87" s="1"/>
  <c r="B4275" i="87"/>
  <c r="C4275" i="87" s="1"/>
  <c r="B4276" i="87"/>
  <c r="C4276" i="87"/>
  <c r="B4277" i="87"/>
  <c r="C4277" i="87" s="1"/>
  <c r="B4278" i="87"/>
  <c r="C4278" i="87" s="1"/>
  <c r="B4279" i="87"/>
  <c r="C4279" i="87" s="1"/>
  <c r="B4280" i="87"/>
  <c r="C4280" i="87"/>
  <c r="B4281" i="87"/>
  <c r="C4281" i="87"/>
  <c r="B4282" i="87"/>
  <c r="C4282" i="87" s="1"/>
  <c r="B4283" i="87"/>
  <c r="C4283" i="87" s="1"/>
  <c r="B4284" i="87"/>
  <c r="C4284" i="87"/>
  <c r="B4285" i="87"/>
  <c r="C4285" i="87" s="1"/>
  <c r="B4286" i="87"/>
  <c r="C4286" i="87" s="1"/>
  <c r="B4287" i="87"/>
  <c r="C4287" i="87" s="1"/>
  <c r="B4288" i="87"/>
  <c r="C4288" i="87"/>
  <c r="B4289" i="87"/>
  <c r="C4289" i="87" s="1"/>
  <c r="C4290" i="87"/>
  <c r="C4291" i="87"/>
  <c r="C4292" i="87"/>
  <c r="C4293" i="87"/>
  <c r="B4294" i="87"/>
  <c r="C4294" i="87"/>
  <c r="B4295" i="87"/>
  <c r="C4295" i="87" s="1"/>
  <c r="B4296" i="87"/>
  <c r="C4296" i="87" s="1"/>
  <c r="B4297" i="87"/>
  <c r="C4297" i="87" s="1"/>
  <c r="B4298" i="87"/>
  <c r="C4298" i="87"/>
  <c r="B4299" i="87"/>
  <c r="C4299" i="87" s="1"/>
  <c r="B4301" i="87"/>
  <c r="C4301" i="87" s="1"/>
  <c r="B4302" i="87"/>
  <c r="C4302" i="87" s="1"/>
  <c r="B4303" i="87"/>
  <c r="C4303" i="87"/>
  <c r="B4304" i="87"/>
  <c r="C4304" i="87"/>
  <c r="B4305" i="87"/>
  <c r="C4305" i="87" s="1"/>
  <c r="B4307" i="87"/>
  <c r="C4307" i="87" s="1"/>
  <c r="B4308" i="87"/>
  <c r="C4308" i="87"/>
  <c r="B4309" i="87"/>
  <c r="C4309" i="87" s="1"/>
  <c r="C4310" i="87"/>
  <c r="B4311" i="87"/>
  <c r="C4311" i="87"/>
  <c r="B4312" i="87"/>
  <c r="C4312" i="87" s="1"/>
  <c r="B4313" i="87"/>
  <c r="C4313" i="87" s="1"/>
  <c r="C4314" i="87"/>
  <c r="C4317" i="87"/>
  <c r="B4318" i="87"/>
  <c r="C4318" i="87"/>
  <c r="B4319" i="87"/>
  <c r="C4319" i="87" s="1"/>
  <c r="B4320" i="87"/>
  <c r="C4320" i="87"/>
  <c r="B4321" i="87"/>
  <c r="C4321" i="87" s="1"/>
  <c r="B4322" i="87"/>
  <c r="C4322" i="87"/>
  <c r="B4323" i="87"/>
  <c r="C4323" i="87" s="1"/>
  <c r="B4324" i="87"/>
  <c r="C4324" i="87"/>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c r="B4353" i="87"/>
  <c r="C4353" i="87" s="1"/>
  <c r="B4358" i="87"/>
  <c r="C4358" i="87"/>
  <c r="B4359" i="87"/>
  <c r="C4359" i="87" s="1"/>
  <c r="B4360" i="87"/>
  <c r="C4360" i="87"/>
  <c r="B4361" i="87"/>
  <c r="C4361" i="87" s="1"/>
  <c r="B4362" i="87"/>
  <c r="C4362" i="87"/>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s="1"/>
  <c r="B4737" i="87"/>
  <c r="C4737" i="87"/>
  <c r="B4738" i="87"/>
  <c r="C4738" i="87"/>
  <c r="B4739" i="87"/>
  <c r="C4739" i="87"/>
  <c r="B4740" i="87"/>
  <c r="C4740" i="87" s="1"/>
  <c r="C4741" i="87"/>
  <c r="B4742" i="87"/>
  <c r="C4742" i="87"/>
  <c r="C4743" i="87"/>
  <c r="B4744" i="87"/>
  <c r="C4744" i="87"/>
  <c r="B4745" i="87"/>
  <c r="C4745" i="87" s="1"/>
  <c r="C4746" i="87"/>
  <c r="B4747" i="87"/>
  <c r="C4747" i="87"/>
  <c r="B4748" i="87"/>
  <c r="C4748" i="87" s="1"/>
  <c r="B4749" i="87"/>
  <c r="C4749" i="87" s="1"/>
  <c r="C4750" i="87"/>
  <c r="B4751" i="87"/>
  <c r="C4751" i="87"/>
  <c r="C4752" i="87"/>
  <c r="B4753" i="87"/>
  <c r="C4753" i="87" s="1"/>
  <c r="B4754" i="87"/>
  <c r="C4754" i="87" s="1"/>
  <c r="C4755" i="87"/>
  <c r="B4756" i="87"/>
  <c r="C4756" i="87"/>
  <c r="B4757" i="87"/>
  <c r="C4757" i="87"/>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c r="B4796" i="87"/>
  <c r="C4796" i="87" s="1"/>
  <c r="C4797" i="87"/>
  <c r="B4798" i="87"/>
  <c r="C4798" i="87" s="1"/>
  <c r="C4799" i="87"/>
  <c r="C4800" i="87"/>
  <c r="C4801" i="87"/>
  <c r="C4802" i="87"/>
  <c r="C4803" i="87"/>
  <c r="C4804" i="87"/>
  <c r="C4805" i="87"/>
  <c r="C4806" i="87"/>
  <c r="B4807" i="87"/>
  <c r="C4807" i="87" s="1"/>
  <c r="B4808" i="87"/>
  <c r="C4808" i="87"/>
  <c r="C4809" i="87"/>
  <c r="C4810" i="87"/>
  <c r="B4811" i="87"/>
  <c r="C4811" i="87" s="1"/>
  <c r="C4812" i="87"/>
  <c r="C4813" i="87"/>
  <c r="C4814" i="87"/>
  <c r="C4815" i="87"/>
  <c r="C4816" i="87"/>
  <c r="C4817" i="87"/>
  <c r="C4818" i="87"/>
  <c r="C4819" i="87"/>
  <c r="C4820" i="87"/>
  <c r="C4821" i="87"/>
  <c r="C4822" i="87"/>
  <c r="C4823" i="87"/>
  <c r="C4824" i="87"/>
  <c r="B4825" i="87"/>
  <c r="C4825" i="87"/>
  <c r="B4826" i="87"/>
  <c r="C4826" i="87"/>
  <c r="B4827" i="87"/>
  <c r="C4827" i="87"/>
  <c r="B4828" i="87"/>
  <c r="C4828" i="87" s="1"/>
  <c r="B4829" i="87"/>
  <c r="C4829" i="87"/>
  <c r="B4830" i="87"/>
  <c r="C4830" i="87"/>
  <c r="C4831" i="87"/>
  <c r="B4832" i="87"/>
  <c r="C4832" i="87"/>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c r="B4859" i="87"/>
  <c r="C4859" i="87"/>
  <c r="B4860" i="87"/>
  <c r="C4860" i="87"/>
  <c r="B4861" i="87"/>
  <c r="C4861" i="87" s="1"/>
  <c r="B4862" i="87"/>
  <c r="C4862" i="87"/>
  <c r="B4863" i="87"/>
  <c r="C4863" i="87"/>
  <c r="C4864" i="87"/>
  <c r="B4865" i="87"/>
  <c r="C4865" i="87"/>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s="1"/>
  <c r="B4889" i="87"/>
  <c r="C4889" i="87"/>
  <c r="B4890" i="87"/>
  <c r="C4890" i="87"/>
  <c r="B4891" i="87"/>
  <c r="C4891" i="87"/>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c r="B4956" i="87"/>
  <c r="C4956" i="87"/>
  <c r="B4957" i="87"/>
  <c r="C4957" i="87" s="1"/>
  <c r="C4958" i="87"/>
  <c r="C4959" i="87"/>
  <c r="C4960" i="87"/>
  <c r="C4961" i="87"/>
  <c r="C4962" i="87"/>
  <c r="C4963" i="87"/>
  <c r="C4964" i="87"/>
  <c r="B4965" i="87"/>
  <c r="C4965" i="87"/>
  <c r="B4966" i="87"/>
  <c r="C4966" i="87" s="1"/>
  <c r="B4967" i="87"/>
  <c r="C4967" i="87" s="1"/>
  <c r="C4968" i="87"/>
  <c r="B4969" i="87"/>
  <c r="C4969" i="87" s="1"/>
  <c r="B4970" i="87"/>
  <c r="C4970" i="87"/>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c r="B5001" i="87"/>
  <c r="C5001" i="87"/>
  <c r="B5002" i="87"/>
  <c r="C5002" i="87"/>
  <c r="B5003" i="87"/>
  <c r="C5003" i="87" s="1"/>
  <c r="B5004" i="87"/>
  <c r="C5004" i="87"/>
  <c r="C5005" i="87"/>
  <c r="B5006" i="87"/>
  <c r="C5006" i="87" s="1"/>
  <c r="B5007" i="87"/>
  <c r="C5007" i="87"/>
  <c r="B5008" i="87"/>
  <c r="C5008" i="87"/>
  <c r="B5010" i="87"/>
  <c r="C5010" i="87" s="1"/>
  <c r="B5011" i="87"/>
  <c r="C5011" i="87" s="1"/>
  <c r="B5012" i="87"/>
  <c r="C5012" i="87"/>
  <c r="B5013" i="87"/>
  <c r="C5013" i="87"/>
  <c r="B5015" i="87"/>
  <c r="C5015" i="87" s="1"/>
  <c r="B5016" i="87"/>
  <c r="C5016" i="87" s="1"/>
  <c r="B5017" i="87"/>
  <c r="C5017" i="87"/>
  <c r="B5018" i="87"/>
  <c r="C5018" i="87"/>
  <c r="B5019" i="87"/>
  <c r="C5019" i="87" s="1"/>
  <c r="B5020" i="87"/>
  <c r="C5020" i="87" s="1"/>
  <c r="B5021" i="87"/>
  <c r="C5021" i="87"/>
  <c r="B5022" i="87"/>
  <c r="C5022" i="87"/>
  <c r="B5023" i="87"/>
  <c r="C5023" i="87" s="1"/>
  <c r="B5024" i="87"/>
  <c r="C5024" i="87" s="1"/>
  <c r="B5025" i="87"/>
  <c r="C5025" i="87"/>
  <c r="B5026" i="87"/>
  <c r="C5026" i="87"/>
  <c r="B5027" i="87"/>
  <c r="C5027" i="87" s="1"/>
  <c r="B5028" i="87"/>
  <c r="C5028" i="87" s="1"/>
  <c r="B5029" i="87"/>
  <c r="C5029" i="87"/>
  <c r="B5031" i="87"/>
  <c r="C5031" i="87"/>
  <c r="B5032" i="87"/>
  <c r="C5032" i="87" s="1"/>
  <c r="B5034" i="87"/>
  <c r="C5034" i="87" s="1"/>
  <c r="B5035" i="87"/>
  <c r="C5035" i="87"/>
  <c r="B5036" i="87"/>
  <c r="C5036" i="87"/>
  <c r="B5037" i="87"/>
  <c r="C5037" i="87" s="1"/>
  <c r="B5038" i="87"/>
  <c r="C5038" i="87" s="1"/>
  <c r="B5040" i="87"/>
  <c r="C5040" i="87"/>
  <c r="B5041" i="87"/>
  <c r="C5041" i="87"/>
  <c r="B5042" i="87"/>
  <c r="C5042" i="87" s="1"/>
  <c r="B5043" i="87"/>
  <c r="C5043" i="87" s="1"/>
  <c r="B5044" i="87"/>
  <c r="C5044" i="87"/>
  <c r="B5046" i="87"/>
  <c r="C5046" i="87"/>
  <c r="B5047" i="87"/>
  <c r="C5047" i="87" s="1"/>
  <c r="B5048" i="87"/>
  <c r="C5048" i="87" s="1"/>
  <c r="B5049" i="87"/>
  <c r="C5049" i="87"/>
  <c r="B5050" i="87"/>
  <c r="C5050" i="87"/>
  <c r="B5051" i="87"/>
  <c r="C5051" i="87" s="1"/>
  <c r="B5052" i="87"/>
  <c r="C5052" i="87" s="1"/>
  <c r="B5053" i="87"/>
  <c r="C5053" i="87"/>
  <c r="B5054" i="87"/>
  <c r="C5054" i="87"/>
  <c r="B5056" i="87"/>
  <c r="C5056" i="87" s="1"/>
  <c r="B5057" i="87"/>
  <c r="C5057" i="87" s="1"/>
  <c r="B5058" i="87"/>
  <c r="C5058" i="87"/>
  <c r="B5059" i="87"/>
  <c r="C5059" i="87"/>
  <c r="B5060" i="87"/>
  <c r="C5060" i="87" s="1"/>
  <c r="B5061" i="87"/>
  <c r="C5061" i="87" s="1"/>
  <c r="B5062" i="87"/>
  <c r="C5062" i="87"/>
  <c r="B5065" i="87"/>
  <c r="C5065" i="87"/>
  <c r="B5066" i="87"/>
  <c r="C5066" i="87" s="1"/>
  <c r="B5067" i="87"/>
  <c r="C5067" i="87" s="1"/>
  <c r="B5069" i="87"/>
  <c r="C5069" i="87"/>
  <c r="B5070" i="87"/>
  <c r="C5070" i="87"/>
  <c r="C5071" i="87"/>
  <c r="C5072" i="87"/>
  <c r="C5073" i="87"/>
  <c r="C5074" i="87"/>
  <c r="B5076" i="87"/>
  <c r="C5076" i="87"/>
  <c r="B5077" i="87"/>
  <c r="C5077" i="87"/>
  <c r="B5078" i="87"/>
  <c r="C5078" i="87" s="1"/>
  <c r="C5079" i="87"/>
  <c r="B5080" i="87"/>
  <c r="C5080" i="87"/>
  <c r="C5081" i="87"/>
  <c r="B5082" i="87"/>
  <c r="C5082" i="87"/>
  <c r="C5083" i="87"/>
  <c r="C5084" i="87"/>
  <c r="B5085" i="87"/>
  <c r="C5085" i="87" s="1"/>
  <c r="C5086" i="87"/>
  <c r="C5087" i="87"/>
  <c r="C5088" i="87"/>
  <c r="C5089" i="87"/>
  <c r="B5091" i="87"/>
  <c r="C5091" i="87" s="1"/>
  <c r="C5092" i="87"/>
  <c r="C5093" i="87"/>
  <c r="C5094" i="87"/>
  <c r="B5095" i="87"/>
  <c r="C5095" i="87" s="1"/>
  <c r="B5096" i="87"/>
  <c r="C5096" i="87"/>
  <c r="C5097" i="87"/>
  <c r="C5098" i="87"/>
  <c r="C5099" i="87"/>
  <c r="C5100" i="87"/>
  <c r="C5101" i="87"/>
  <c r="C5102" i="87"/>
  <c r="C5103" i="87"/>
  <c r="C5105" i="87"/>
  <c r="B5106" i="87"/>
  <c r="C5106" i="87"/>
  <c r="B5107" i="87"/>
  <c r="C5107" i="87"/>
  <c r="C5109" i="87"/>
  <c r="B5110" i="87"/>
  <c r="C5110" i="87"/>
  <c r="B5111" i="87"/>
  <c r="C5111" i="87" s="1"/>
  <c r="C5112" i="87"/>
  <c r="C5113" i="87"/>
  <c r="B5114" i="87"/>
  <c r="C5114" i="87"/>
  <c r="C5115" i="87"/>
  <c r="C5116" i="87"/>
  <c r="C5117" i="87"/>
  <c r="B5118" i="87"/>
  <c r="C5118" i="87"/>
  <c r="C5119" i="87"/>
  <c r="B5120" i="87"/>
  <c r="C5120" i="87"/>
  <c r="C5122" i="87"/>
  <c r="C5123" i="87"/>
  <c r="B5124" i="87"/>
  <c r="C5124" i="87" s="1"/>
  <c r="C5125" i="87"/>
  <c r="C5126" i="87"/>
  <c r="C5127" i="87"/>
  <c r="C5128" i="87"/>
  <c r="C5129" i="87"/>
  <c r="B5130" i="87"/>
  <c r="C5130" i="87"/>
  <c r="C5131" i="87"/>
  <c r="C5132" i="87"/>
  <c r="C5133" i="87"/>
  <c r="C5134" i="87"/>
  <c r="C5135" i="87"/>
  <c r="C5136" i="87"/>
  <c r="B5137" i="87"/>
  <c r="C5137" i="87"/>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c r="B5174" i="87"/>
  <c r="C5174" i="87" s="1"/>
  <c r="B5176" i="87"/>
  <c r="C5176" i="87"/>
  <c r="C5177" i="87"/>
  <c r="C5178" i="87"/>
  <c r="C5179" i="87"/>
  <c r="C5180" i="87"/>
  <c r="C5181" i="87"/>
  <c r="B5182" i="87"/>
  <c r="C5182" i="87"/>
  <c r="B5183" i="87"/>
  <c r="C5183" i="87" s="1"/>
  <c r="B5184" i="87"/>
  <c r="C5184" i="87" s="1"/>
  <c r="B5185" i="87"/>
  <c r="C5185" i="87"/>
  <c r="B5186" i="87"/>
  <c r="C5186" i="87"/>
  <c r="C5187" i="87"/>
  <c r="C5188" i="87"/>
  <c r="B5190" i="87"/>
  <c r="C5190" i="87" s="1"/>
  <c r="B5191" i="87"/>
  <c r="C5191" i="87"/>
  <c r="C5192" i="87"/>
  <c r="C5193" i="87"/>
  <c r="C5194" i="87"/>
  <c r="C5195" i="87"/>
  <c r="C5196" i="87"/>
  <c r="C5197" i="87"/>
  <c r="B5198" i="87"/>
  <c r="C5198" i="87"/>
  <c r="B5199" i="87"/>
  <c r="C5199" i="87"/>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c r="C5256" i="87"/>
  <c r="C5257" i="87"/>
  <c r="B5258" i="87"/>
  <c r="C5258" i="87"/>
  <c r="C5259" i="87"/>
  <c r="B5260" i="87"/>
  <c r="C5260" i="87" s="1"/>
  <c r="C5261" i="87"/>
  <c r="C5262" i="87"/>
  <c r="C5264" i="87"/>
  <c r="C5265" i="87"/>
  <c r="C5266" i="87"/>
  <c r="C5267" i="87"/>
  <c r="C5268" i="87"/>
  <c r="B5271" i="87"/>
  <c r="C5271" i="87"/>
  <c r="C5272" i="87"/>
  <c r="B5273" i="87"/>
  <c r="C5273" i="87"/>
  <c r="B5274" i="87"/>
  <c r="C5274" i="87" s="1"/>
  <c r="B5275" i="87"/>
  <c r="C5275" i="87" s="1"/>
  <c r="B5276" i="87"/>
  <c r="C5276" i="87"/>
  <c r="B5278" i="87"/>
  <c r="C5278" i="87"/>
  <c r="B5279" i="87"/>
  <c r="C5279" i="87" s="1"/>
  <c r="B5280" i="87"/>
  <c r="C5280" i="87" s="1"/>
  <c r="B5281" i="87"/>
  <c r="C5281" i="87"/>
  <c r="B5283" i="87"/>
  <c r="C5283" i="87"/>
  <c r="B5284" i="87"/>
  <c r="C5284" i="87" s="1"/>
  <c r="B5286" i="87"/>
  <c r="C5286" i="87" s="1"/>
  <c r="B5287" i="87"/>
  <c r="C5287" i="87"/>
  <c r="B5288" i="87"/>
  <c r="C5288" i="87"/>
  <c r="B5289" i="87"/>
  <c r="C5289" i="87" s="1"/>
  <c r="B5290" i="87"/>
  <c r="C5290" i="87" s="1"/>
  <c r="B5292" i="87"/>
  <c r="C5292" i="87"/>
  <c r="B5293" i="87"/>
  <c r="C5293" i="87"/>
  <c r="B5294" i="87"/>
  <c r="C5294" i="87" s="1"/>
  <c r="B5295" i="87"/>
  <c r="C5295" i="87" s="1"/>
  <c r="B5296" i="87"/>
  <c r="C5296" i="87"/>
  <c r="B5297" i="87"/>
  <c r="C5297" i="87"/>
  <c r="B5300" i="87"/>
  <c r="C5300" i="87" s="1"/>
  <c r="B5301" i="87"/>
  <c r="C5301" i="87" s="1"/>
  <c r="B5302" i="87"/>
  <c r="C5302" i="87"/>
  <c r="B5304" i="87"/>
  <c r="C5304" i="87"/>
  <c r="B5305" i="87"/>
  <c r="C5305" i="87" s="1"/>
  <c r="C5306" i="87"/>
  <c r="C5307" i="87"/>
  <c r="C5308" i="87"/>
  <c r="C5309" i="87"/>
  <c r="B5311" i="87"/>
  <c r="C5311" i="87"/>
  <c r="B5313" i="87"/>
  <c r="C5313" i="87" s="1"/>
  <c r="C5314" i="87"/>
  <c r="C5315" i="87"/>
  <c r="C5316" i="87"/>
  <c r="B5317" i="87"/>
  <c r="C5317" i="87" s="1"/>
  <c r="B5318" i="87"/>
  <c r="C5318" i="87"/>
  <c r="C5319" i="87"/>
  <c r="C5320" i="87"/>
  <c r="C5321" i="87"/>
  <c r="C5322" i="87"/>
  <c r="C5323" i="87"/>
  <c r="C5324" i="87"/>
  <c r="C5325" i="87"/>
  <c r="B5327" i="87"/>
  <c r="C5327" i="87" s="1"/>
  <c r="C5328" i="87"/>
  <c r="C5329" i="87"/>
  <c r="B5330" i="87"/>
  <c r="C5330" i="87"/>
  <c r="C5331" i="87"/>
  <c r="C5332" i="87"/>
  <c r="C5333" i="87"/>
  <c r="B5334" i="87"/>
  <c r="C5334" i="87"/>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c r="B5367" i="87"/>
  <c r="C5367" i="87"/>
  <c r="B5369" i="87"/>
  <c r="C5369" i="87" s="1"/>
  <c r="C5370" i="87"/>
  <c r="C5371" i="87"/>
  <c r="C5372" i="87"/>
  <c r="C5373" i="87"/>
  <c r="B5374" i="87"/>
  <c r="C5374" i="87"/>
  <c r="B5375" i="87"/>
  <c r="C5375" i="87" s="1"/>
  <c r="C5376" i="87"/>
  <c r="C5377" i="87"/>
  <c r="C5378" i="87"/>
  <c r="C5379" i="87"/>
  <c r="C5380" i="87"/>
  <c r="C5381" i="87"/>
  <c r="B5382" i="87"/>
  <c r="C5382" i="87" s="1"/>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c r="C5438" i="87"/>
  <c r="B5439" i="87"/>
  <c r="C5439" i="87"/>
  <c r="C5440" i="87"/>
  <c r="B5441" i="87"/>
  <c r="C5441" i="87"/>
  <c r="C5442" i="87"/>
  <c r="C5443" i="87"/>
  <c r="C5445" i="87"/>
  <c r="C5446" i="87"/>
  <c r="C5447" i="87"/>
  <c r="C5448" i="87"/>
  <c r="C5449" i="87"/>
  <c r="B5452" i="87"/>
  <c r="C5452" i="87" s="1"/>
  <c r="C5453" i="87"/>
  <c r="B5454" i="87"/>
  <c r="C5454" i="87"/>
  <c r="B5455" i="87"/>
  <c r="C5455" i="87" s="1"/>
  <c r="B5457" i="87"/>
  <c r="C5457" i="87"/>
  <c r="B5458" i="87"/>
  <c r="C5458" i="87"/>
  <c r="B5459" i="87"/>
  <c r="C5459" i="87"/>
  <c r="B5460" i="87"/>
  <c r="C5460" i="87" s="1"/>
  <c r="B5462" i="87"/>
  <c r="C5462" i="87"/>
  <c r="B5463" i="87"/>
  <c r="C5463" i="87"/>
  <c r="B5465" i="87"/>
  <c r="C5465" i="87"/>
  <c r="B5466" i="87"/>
  <c r="C5466" i="87" s="1"/>
  <c r="B5467" i="87"/>
  <c r="C5467" i="87"/>
  <c r="B5468" i="87"/>
  <c r="C5468" i="87"/>
  <c r="B5471" i="87"/>
  <c r="C5471" i="87"/>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c r="B5501" i="87"/>
  <c r="C5501" i="87"/>
  <c r="B5502" i="87"/>
  <c r="C5502" i="87"/>
  <c r="B5503" i="87"/>
  <c r="C5503" i="87" s="1"/>
  <c r="B5504" i="87"/>
  <c r="C5504" i="87"/>
  <c r="B5506" i="87"/>
  <c r="C5506" i="87"/>
  <c r="B5507" i="87"/>
  <c r="C5507" i="87"/>
  <c r="B5508" i="87"/>
  <c r="C5508" i="87" s="1"/>
  <c r="B5509" i="87"/>
  <c r="C5509" i="87"/>
  <c r="B5510" i="87"/>
  <c r="C5510" i="87"/>
  <c r="B5511" i="87"/>
  <c r="C5511" i="87"/>
  <c r="B5512" i="87"/>
  <c r="C5512" i="87" s="1"/>
  <c r="B5513" i="87"/>
  <c r="C5513" i="87"/>
  <c r="B5514" i="87"/>
  <c r="C5514" i="87"/>
  <c r="B5515" i="87"/>
  <c r="C5515" i="87"/>
  <c r="B5516" i="87"/>
  <c r="C5516" i="87" s="1"/>
  <c r="B5517" i="87"/>
  <c r="C5517" i="87"/>
  <c r="B5518" i="87"/>
  <c r="C5518" i="87"/>
  <c r="B5519" i="87"/>
  <c r="C5519" i="87"/>
  <c r="B5520" i="87"/>
  <c r="C5520" i="87" s="1"/>
  <c r="B5521" i="87"/>
  <c r="C5521" i="87"/>
  <c r="B5523" i="87"/>
  <c r="C5523" i="87"/>
  <c r="B5524" i="87"/>
  <c r="C5524" i="87"/>
  <c r="B5526" i="87"/>
  <c r="C5526" i="87" s="1"/>
  <c r="B5527" i="87"/>
  <c r="C5527" i="87"/>
  <c r="B5528" i="87"/>
  <c r="C5528" i="87"/>
  <c r="B5529" i="87"/>
  <c r="C5529" i="87"/>
  <c r="B5532" i="87"/>
  <c r="C5532" i="87" s="1"/>
  <c r="B5533" i="87"/>
  <c r="C5533" i="87"/>
  <c r="B5534" i="87"/>
  <c r="C5534" i="87"/>
  <c r="B5536" i="87"/>
  <c r="C5536" i="87"/>
  <c r="B5537" i="87"/>
  <c r="C5537" i="87" s="1"/>
  <c r="C5538" i="87"/>
  <c r="C5539" i="87"/>
  <c r="C5540" i="87"/>
  <c r="C5541" i="87"/>
  <c r="B5543" i="87"/>
  <c r="C5543" i="87"/>
  <c r="B5544" i="87"/>
  <c r="C5544" i="87" s="1"/>
  <c r="B5545" i="87"/>
  <c r="C5545" i="87"/>
  <c r="C5546" i="87"/>
  <c r="B5547" i="87"/>
  <c r="C5547" i="87" s="1"/>
  <c r="C5548" i="87"/>
  <c r="B5549" i="87"/>
  <c r="C5549" i="87" s="1"/>
  <c r="C5550" i="87"/>
  <c r="C5551" i="87"/>
  <c r="B5552" i="87"/>
  <c r="C5552" i="87"/>
  <c r="C5553" i="87"/>
  <c r="C5554" i="87"/>
  <c r="C5555" i="87"/>
  <c r="C5556" i="87"/>
  <c r="B5558" i="87"/>
  <c r="C5558" i="87"/>
  <c r="C5559" i="87"/>
  <c r="B5560" i="87"/>
  <c r="C5560" i="87" s="1"/>
  <c r="B5562" i="87"/>
  <c r="C5562" i="87"/>
  <c r="C5563" i="87"/>
  <c r="C5564" i="87"/>
  <c r="C5565" i="87"/>
  <c r="C5566" i="87"/>
  <c r="C5567" i="87"/>
  <c r="B5568" i="87"/>
  <c r="C5568" i="87"/>
  <c r="C5569" i="87"/>
  <c r="B5570" i="87"/>
  <c r="C5570" i="87"/>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c r="C5603" i="87"/>
  <c r="C5604" i="87"/>
  <c r="C5605" i="87"/>
  <c r="C5606" i="87"/>
  <c r="B5607" i="87"/>
  <c r="C5607" i="87" s="1"/>
  <c r="B5608" i="87"/>
  <c r="C5608" i="87"/>
  <c r="C5609" i="87"/>
  <c r="C5610" i="87"/>
  <c r="C5611" i="87"/>
  <c r="C5612" i="87"/>
  <c r="C5613"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c r="B5639" i="87"/>
  <c r="C5639" i="87" s="1"/>
  <c r="B5640" i="87"/>
  <c r="C5640" i="87" s="1"/>
  <c r="C5641" i="87"/>
  <c r="C5642" i="87"/>
  <c r="C5643" i="87"/>
  <c r="C5644" i="87"/>
  <c r="C5645" i="87"/>
  <c r="C5647" i="87"/>
  <c r="B5648" i="87"/>
  <c r="C5648" i="87" s="1"/>
  <c r="C5649" i="87"/>
  <c r="C5650" i="87"/>
  <c r="B5651" i="87"/>
  <c r="C5651" i="87"/>
  <c r="C5652" i="87"/>
  <c r="B5653" i="87"/>
  <c r="C5653" i="87"/>
  <c r="C5654" i="87"/>
  <c r="C5655" i="87"/>
  <c r="C5657" i="87"/>
  <c r="C5658" i="87"/>
  <c r="C5659" i="87"/>
  <c r="C5660" i="87"/>
  <c r="C5661" i="87"/>
  <c r="B5664" i="87"/>
  <c r="C5664" i="87" s="1"/>
  <c r="B5665" i="87"/>
  <c r="C5665" i="87"/>
  <c r="B5666" i="87"/>
  <c r="C5666" i="87"/>
  <c r="B5667" i="87"/>
  <c r="C5667" i="87" s="1"/>
  <c r="B5669" i="87"/>
  <c r="C5669" i="87" s="1"/>
  <c r="B5670" i="87"/>
  <c r="C5670" i="87" s="1"/>
  <c r="B5671" i="87"/>
  <c r="C5671" i="87"/>
  <c r="B5672" i="87"/>
  <c r="C5672" i="87" s="1"/>
  <c r="B5674" i="87"/>
  <c r="C5674" i="87" s="1"/>
  <c r="B5675" i="87"/>
  <c r="C5675" i="87"/>
  <c r="B5677" i="87"/>
  <c r="C5677" i="87"/>
  <c r="B5678" i="87"/>
  <c r="C5678" i="87" s="1"/>
  <c r="B5679" i="87"/>
  <c r="C5679" i="87" s="1"/>
  <c r="B5681" i="87"/>
  <c r="C5681" i="87"/>
  <c r="B5682" i="87"/>
  <c r="C5682" i="87"/>
  <c r="B5683" i="87"/>
  <c r="C5683" i="87" s="1"/>
  <c r="B5685" i="87"/>
  <c r="C5685" i="87" s="1"/>
  <c r="B5686" i="87"/>
  <c r="C5686" i="87"/>
  <c r="C5687" i="87"/>
  <c r="C5688" i="87"/>
  <c r="C5689" i="87"/>
  <c r="C5690" i="87"/>
  <c r="B5692" i="87"/>
  <c r="C5692" i="87" s="1"/>
  <c r="C5693" i="87"/>
  <c r="C5694" i="87"/>
  <c r="C5696" i="87"/>
  <c r="B5697" i="87"/>
  <c r="C5697" i="87"/>
  <c r="B5698" i="87"/>
  <c r="C5698" i="87"/>
  <c r="B5700" i="87"/>
  <c r="C5700" i="87"/>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c r="C5729" i="87"/>
  <c r="C5730" i="87"/>
  <c r="C5731" i="87"/>
  <c r="C5732" i="87"/>
  <c r="B5733" i="87"/>
  <c r="C5733" i="87" s="1"/>
  <c r="B5734" i="87"/>
  <c r="C5734" i="87"/>
  <c r="C5735" i="87"/>
  <c r="C5736" i="87"/>
  <c r="C5737" i="87"/>
  <c r="C5738" i="87"/>
  <c r="C5739" i="87"/>
  <c r="C5740" i="87"/>
  <c r="B5741" i="87"/>
  <c r="C5741" i="87"/>
  <c r="B5742" i="87"/>
  <c r="C5742" i="87"/>
  <c r="C5743" i="87"/>
  <c r="C5744" i="87"/>
  <c r="C5745" i="87"/>
  <c r="C5747" i="87"/>
  <c r="C5748" i="87"/>
  <c r="C5749" i="87"/>
  <c r="C5750" i="87"/>
  <c r="C5751" i="87"/>
  <c r="C5752" i="87"/>
  <c r="C5753" i="87"/>
  <c r="C5754" i="87"/>
  <c r="C5755" i="87"/>
  <c r="C5756" i="87"/>
  <c r="C5757" i="87"/>
  <c r="C5758" i="87"/>
  <c r="C5759" i="87"/>
  <c r="B5760" i="87"/>
  <c r="C5760" i="87"/>
  <c r="B5761" i="87"/>
  <c r="C5761" i="87" s="1"/>
  <c r="C5762" i="87"/>
  <c r="C5763" i="87"/>
  <c r="B5764" i="87"/>
  <c r="C5764" i="87"/>
  <c r="B5765" i="87"/>
  <c r="C5765" i="87"/>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c r="C5797" i="87"/>
  <c r="B5798" i="87"/>
  <c r="C5798" i="87"/>
  <c r="C5799" i="87"/>
  <c r="C5800" i="87"/>
  <c r="B5801" i="87"/>
  <c r="C5801" i="87" s="1"/>
  <c r="C5802" i="87"/>
  <c r="B5803" i="87"/>
  <c r="C5803" i="87" s="1"/>
  <c r="C5804" i="87"/>
  <c r="C5805" i="87"/>
  <c r="C5807" i="87"/>
  <c r="C5808" i="87"/>
  <c r="C5809" i="87"/>
  <c r="C5810" i="87"/>
  <c r="C5811" i="87"/>
  <c r="B5814" i="87"/>
  <c r="C5814" i="87"/>
  <c r="B5815" i="87"/>
  <c r="C5815" i="87" s="1"/>
  <c r="B5817" i="87"/>
  <c r="C5817" i="87" s="1"/>
  <c r="B5818" i="87"/>
  <c r="C5818" i="87"/>
  <c r="B5819" i="87"/>
  <c r="C5819" i="87"/>
  <c r="B5820" i="87"/>
  <c r="C5820" i="87" s="1"/>
  <c r="B5822" i="87"/>
  <c r="C5822" i="87" s="1"/>
  <c r="B5823" i="87"/>
  <c r="C5823" i="87"/>
  <c r="B5825" i="87"/>
  <c r="C5825" i="87"/>
  <c r="B5826" i="87"/>
  <c r="C5826" i="87" s="1"/>
  <c r="B5827" i="87"/>
  <c r="C5827" i="87" s="1"/>
  <c r="B5828" i="87"/>
  <c r="C5828" i="87"/>
  <c r="B5830" i="87"/>
  <c r="C5830" i="87"/>
  <c r="B5831" i="87"/>
  <c r="C5831" i="87" s="1"/>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s="1"/>
  <c r="B5860" i="87"/>
  <c r="C5860" i="87" s="1"/>
  <c r="B5862" i="87"/>
  <c r="C5862" i="87"/>
  <c r="B5863" i="87"/>
  <c r="C5863" i="87"/>
  <c r="B5864" i="87"/>
  <c r="C5864" i="87" s="1"/>
  <c r="B5865" i="87"/>
  <c r="C5865" i="87" s="1"/>
  <c r="B5867" i="87"/>
  <c r="C5867" i="87"/>
  <c r="B5868" i="87"/>
  <c r="C5868" i="87"/>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c r="B5932" i="87"/>
  <c r="C5932" i="87" s="1"/>
  <c r="B5933" i="87"/>
  <c r="C5933" i="87" s="1"/>
  <c r="B5934" i="87"/>
  <c r="C5934" i="87" s="1"/>
  <c r="B5936" i="87"/>
  <c r="C5936" i="87"/>
  <c r="B5937" i="87"/>
  <c r="C5937" i="87" s="1"/>
  <c r="B5939" i="87"/>
  <c r="C5939" i="87" s="1"/>
  <c r="B5940" i="87"/>
  <c r="C5940" i="87"/>
  <c r="B5941" i="87"/>
  <c r="C5941" i="87"/>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s="1"/>
  <c r="B5996" i="87"/>
  <c r="C5996" i="87" s="1"/>
  <c r="B5997" i="87"/>
  <c r="C5997" i="87"/>
  <c r="B5998" i="87"/>
  <c r="C5998" i="87"/>
  <c r="B5999" i="87"/>
  <c r="C5999" i="87" s="1"/>
  <c r="B6000" i="87"/>
  <c r="C6000" i="87"/>
  <c r="B6001" i="87"/>
  <c r="C6001" i="87"/>
  <c r="B6006" i="87"/>
  <c r="C6006" i="87"/>
  <c r="B6007" i="87"/>
  <c r="C6007" i="87" s="1"/>
  <c r="B6008" i="87"/>
  <c r="C6008" i="87"/>
  <c r="B6009" i="87"/>
  <c r="C6009" i="87"/>
  <c r="B6010" i="87"/>
  <c r="C6010" i="87"/>
  <c r="B6012" i="87"/>
  <c r="C6012" i="87" s="1"/>
  <c r="B6013" i="87"/>
  <c r="C6013" i="87" s="1"/>
  <c r="B6015" i="87"/>
  <c r="C6015" i="87"/>
  <c r="B6016" i="87"/>
  <c r="C6016" i="87"/>
  <c r="B6017" i="87"/>
  <c r="C6017" i="87" s="1"/>
  <c r="B6018" i="87"/>
  <c r="C6018" i="87"/>
  <c r="B6019" i="87"/>
  <c r="C6019" i="87"/>
  <c r="B6020" i="87"/>
  <c r="C6020" i="87"/>
  <c r="B6021" i="87"/>
  <c r="C6021" i="87" s="1"/>
  <c r="B6022" i="87"/>
  <c r="C6022" i="87" s="1"/>
  <c r="B6023" i="87"/>
  <c r="C6023" i="87"/>
  <c r="B6024" i="87"/>
  <c r="C6024" i="87"/>
  <c r="B6025" i="87"/>
  <c r="C6025" i="87" s="1"/>
  <c r="B6026" i="87"/>
  <c r="C6026" i="87" s="1"/>
  <c r="C6027" i="87"/>
  <c r="B6028" i="87"/>
  <c r="C6028" i="87" s="1"/>
  <c r="B6029" i="87"/>
  <c r="C6029" i="87"/>
  <c r="B6030" i="87"/>
  <c r="C6030" i="87"/>
  <c r="B6031" i="87"/>
  <c r="C6031" i="87" s="1"/>
  <c r="B6032" i="87"/>
  <c r="C6032" i="87" s="1"/>
  <c r="B6033" i="87"/>
  <c r="C6033" i="87"/>
  <c r="B6034" i="87"/>
  <c r="C6034" i="87"/>
  <c r="B6035" i="87"/>
  <c r="C6035" i="87" s="1"/>
  <c r="B6036" i="87"/>
  <c r="C6036" i="87" s="1"/>
  <c r="B6037" i="87"/>
  <c r="C6037" i="87" s="1"/>
  <c r="B6041" i="87"/>
  <c r="C6041" i="87"/>
  <c r="B6043" i="87"/>
  <c r="C6043" i="87" s="1"/>
  <c r="B6044" i="87"/>
  <c r="C6044" i="87"/>
  <c r="B6045" i="87"/>
  <c r="C6045" i="87" s="1"/>
  <c r="B6046" i="87"/>
  <c r="C6046" i="87"/>
  <c r="B6047" i="87"/>
  <c r="C6047" i="87" s="1"/>
  <c r="B6048" i="87"/>
  <c r="C6048" i="87"/>
  <c r="B6049" i="87"/>
  <c r="C6049" i="87"/>
  <c r="B6050" i="87"/>
  <c r="C6050" i="87" s="1"/>
  <c r="B6051" i="87"/>
  <c r="C6051" i="87" s="1"/>
  <c r="B6052" i="87"/>
  <c r="C6052" i="87" s="1"/>
  <c r="B6057" i="87"/>
  <c r="C6057" i="87"/>
  <c r="B6058" i="87"/>
  <c r="C6058" i="87"/>
  <c r="B6062" i="87"/>
  <c r="C6062" i="87" s="1"/>
  <c r="B6063" i="87"/>
  <c r="C6063" i="87"/>
  <c r="B6064" i="87"/>
  <c r="C6064" i="87"/>
  <c r="B6065" i="87"/>
  <c r="C6065" i="87" s="1"/>
  <c r="B6067" i="87"/>
  <c r="C6067" i="87" s="1"/>
  <c r="B6068" i="87"/>
  <c r="C6068" i="87" s="1"/>
  <c r="B6069" i="87"/>
  <c r="C6069" i="87" s="1"/>
  <c r="B6070" i="87"/>
  <c r="C6070" i="87"/>
  <c r="B6072" i="87"/>
  <c r="C6072" i="87" s="1"/>
  <c r="B6073" i="87"/>
  <c r="C6073" i="87" s="1"/>
  <c r="B6074" i="87"/>
  <c r="C6074" i="87"/>
  <c r="B6075" i="87"/>
  <c r="C6075" i="87"/>
  <c r="B6076" i="87"/>
  <c r="C6076" i="87" s="1"/>
  <c r="B6077" i="87"/>
  <c r="C6077" i="87" s="1"/>
  <c r="B6078" i="87"/>
  <c r="C6078" i="87" s="1"/>
  <c r="B6079" i="87"/>
  <c r="C6079" i="87" s="1"/>
  <c r="B6080" i="87"/>
  <c r="C6080" i="87" s="1"/>
  <c r="B6081" i="87"/>
  <c r="C6081" i="87"/>
  <c r="B6082" i="87"/>
  <c r="C6082" i="87"/>
  <c r="B6083" i="87"/>
  <c r="C6083" i="87"/>
  <c r="B6085" i="87"/>
  <c r="C6085" i="87" s="1"/>
  <c r="B6086" i="87"/>
  <c r="C6086" i="87"/>
  <c r="B6087" i="87"/>
  <c r="C6087" i="87"/>
  <c r="B6088" i="87"/>
  <c r="C6088" i="87" s="1"/>
  <c r="B6089" i="87"/>
  <c r="C6089" i="87" s="1"/>
  <c r="B6090" i="87"/>
  <c r="C6090" i="87"/>
  <c r="B6091" i="87"/>
  <c r="C6091" i="87" s="1"/>
  <c r="B6092" i="87"/>
  <c r="C6092" i="87"/>
  <c r="B6093" i="87"/>
  <c r="C6093" i="87" s="1"/>
  <c r="B6094" i="87"/>
  <c r="C6094" i="87" s="1"/>
  <c r="B6095" i="87"/>
  <c r="C6095" i="87"/>
  <c r="B6096" i="87"/>
  <c r="C6096" i="87" s="1"/>
  <c r="B6097" i="87"/>
  <c r="C6097" i="87" s="1"/>
  <c r="B6098" i="87"/>
  <c r="C6098" i="87"/>
  <c r="B6099" i="87"/>
  <c r="C6099" i="87"/>
  <c r="B6100" i="87"/>
  <c r="C6100" i="87" s="1"/>
  <c r="B6101" i="87"/>
  <c r="C6101" i="87" s="1"/>
  <c r="B6102" i="87"/>
  <c r="C6102" i="87" s="1"/>
  <c r="B6103" i="87"/>
  <c r="C6103" i="87" s="1"/>
  <c r="B6104" i="87"/>
  <c r="C6104" i="87"/>
  <c r="B6105" i="87"/>
  <c r="C6105" i="87" s="1"/>
  <c r="B6106" i="87"/>
  <c r="C6106" i="87" s="1"/>
  <c r="B6107" i="87"/>
  <c r="C6107" i="87"/>
  <c r="B6108" i="87"/>
  <c r="C6108" i="87"/>
  <c r="B6109" i="87"/>
  <c r="C6109" i="87" s="1"/>
  <c r="B6110" i="87"/>
  <c r="C6110" i="87"/>
  <c r="B6111" i="87"/>
  <c r="C6111" i="87" s="1"/>
  <c r="B6112" i="87"/>
  <c r="C6112" i="87" s="1"/>
  <c r="B6113" i="87"/>
  <c r="C6113" i="87" s="1"/>
  <c r="B6114" i="87"/>
  <c r="C6114" i="87"/>
  <c r="B6115" i="87"/>
  <c r="C6115" i="87" s="1"/>
  <c r="B6116" i="87"/>
  <c r="C6116" i="87"/>
  <c r="B6117" i="87"/>
  <c r="C6117" i="87" s="1"/>
  <c r="B6118" i="87"/>
  <c r="C6118" i="87"/>
  <c r="B6119" i="87"/>
  <c r="C6119" i="87" s="1"/>
  <c r="B6120" i="87"/>
  <c r="C6120" i="87" s="1"/>
  <c r="B6121" i="87"/>
  <c r="C6121" i="87" s="1"/>
  <c r="B6122" i="87"/>
  <c r="C6122" i="87"/>
  <c r="B6123" i="87"/>
  <c r="C6123" i="87"/>
  <c r="B6125" i="87"/>
  <c r="C6125" i="87" s="1"/>
  <c r="C6126" i="87"/>
  <c r="B6127" i="87"/>
  <c r="C6127" i="87"/>
  <c r="B6128" i="87"/>
  <c r="C6128" i="87"/>
  <c r="B6130" i="87"/>
  <c r="C6130" i="87"/>
  <c r="B6131" i="87"/>
  <c r="C6131" i="87" s="1"/>
  <c r="B6132" i="87"/>
  <c r="C6132" i="87"/>
  <c r="B6133" i="87"/>
  <c r="C6133" i="87"/>
  <c r="B6134" i="87"/>
  <c r="C6134" i="87"/>
  <c r="B6135" i="87"/>
  <c r="C6135" i="87" s="1"/>
  <c r="B6136" i="87"/>
  <c r="C6136" i="87"/>
  <c r="B6137" i="87"/>
  <c r="C6137" i="87"/>
  <c r="B6138" i="87"/>
  <c r="C6138" i="87"/>
  <c r="B6139" i="87"/>
  <c r="C6139" i="87" s="1"/>
  <c r="B6140" i="87"/>
  <c r="C6140" i="87"/>
  <c r="B6141" i="87"/>
  <c r="C6141" i="87"/>
  <c r="B6142" i="87"/>
  <c r="C6142" i="87" s="1"/>
  <c r="B6143" i="87"/>
  <c r="C6143" i="87" s="1"/>
  <c r="B6144" i="87"/>
  <c r="C6144" i="87"/>
  <c r="B6145" i="87"/>
  <c r="C6145" i="87"/>
  <c r="B6146" i="87"/>
  <c r="C6146" i="87" s="1"/>
  <c r="B6147" i="87"/>
  <c r="C6147" i="87" s="1"/>
  <c r="B6148" i="87"/>
  <c r="C6148" i="87"/>
  <c r="B6149" i="87"/>
  <c r="C6149" i="87"/>
  <c r="B6150" i="87"/>
  <c r="C6150" i="87"/>
  <c r="B6151" i="87"/>
  <c r="C6151" i="87" s="1"/>
  <c r="B6152" i="87"/>
  <c r="C6152" i="87"/>
  <c r="B6153" i="87"/>
  <c r="C6153" i="87"/>
  <c r="C6154" i="87"/>
  <c r="C6155" i="87"/>
  <c r="C6156" i="87"/>
  <c r="C6157" i="87"/>
  <c r="C6158" i="87"/>
  <c r="C6159" i="87"/>
  <c r="B6160" i="87"/>
  <c r="C6160" i="87"/>
  <c r="B6161" i="87"/>
  <c r="C6161" i="87" s="1"/>
  <c r="B6162" i="87"/>
  <c r="C6162" i="87" s="1"/>
  <c r="B6163" i="87"/>
  <c r="C6163" i="87"/>
  <c r="B6164" i="87"/>
  <c r="C6164" i="87"/>
  <c r="B6165" i="87"/>
  <c r="C6165" i="87" s="1"/>
  <c r="B6166" i="87"/>
  <c r="C6166" i="87" s="1"/>
  <c r="B6167" i="87"/>
  <c r="C6167" i="87"/>
  <c r="B6170" i="87"/>
  <c r="C6170" i="87"/>
  <c r="B6171" i="87"/>
  <c r="C6171" i="87"/>
  <c r="B6173" i="87"/>
  <c r="C6173" i="87" s="1"/>
  <c r="B6174" i="87"/>
  <c r="C6174" i="87"/>
  <c r="B6175" i="87"/>
  <c r="C6175" i="87"/>
  <c r="B6176" i="87"/>
  <c r="C6176" i="87"/>
  <c r="B6177" i="87"/>
  <c r="C6177" i="87" s="1"/>
  <c r="B6178" i="87"/>
  <c r="C6178" i="87"/>
  <c r="B6179" i="87"/>
  <c r="C6179" i="87"/>
  <c r="B6180" i="87"/>
  <c r="C6180" i="87"/>
  <c r="C6182" i="87"/>
  <c r="C6183" i="87"/>
  <c r="C6184" i="87"/>
  <c r="B6187" i="87"/>
  <c r="C6187" i="87"/>
  <c r="B6188" i="87"/>
  <c r="C6188" i="87" s="1"/>
  <c r="B6189" i="87"/>
  <c r="C6189" i="87"/>
  <c r="B6190" i="87"/>
  <c r="C6190" i="87" s="1"/>
  <c r="B6191" i="87"/>
  <c r="C6191" i="87" s="1"/>
  <c r="B6192" i="87"/>
  <c r="C6192" i="87"/>
  <c r="B6193" i="87"/>
  <c r="C6193" i="87" s="1"/>
  <c r="B6194" i="87"/>
  <c r="C6194" i="87" s="1"/>
  <c r="B6195" i="87"/>
  <c r="C6195" i="87" s="1"/>
  <c r="B6196" i="87"/>
  <c r="C6196" i="87"/>
  <c r="B6198" i="87"/>
  <c r="C6198" i="87"/>
  <c r="B6199" i="87"/>
  <c r="C6199" i="87" s="1"/>
  <c r="B6200" i="87"/>
  <c r="C6200" i="87" s="1"/>
  <c r="B6201" i="87"/>
  <c r="C6201" i="87"/>
  <c r="B6202" i="87"/>
  <c r="C6202" i="87" s="1"/>
  <c r="B6203" i="87"/>
  <c r="C6203" i="87" s="1"/>
  <c r="B6204" i="87"/>
  <c r="C6204" i="87" s="1"/>
  <c r="B6205" i="87"/>
  <c r="C6205" i="87"/>
  <c r="B6206" i="87"/>
  <c r="C6206" i="87"/>
  <c r="B6207" i="87"/>
  <c r="C6207" i="87" s="1"/>
  <c r="B6209" i="87"/>
  <c r="C6209" i="87" s="1"/>
  <c r="B6210" i="87"/>
  <c r="C6210" i="87"/>
  <c r="B6211" i="87"/>
  <c r="C6211" i="87" s="1"/>
  <c r="B6212" i="87"/>
  <c r="C6212" i="87" s="1"/>
  <c r="B6213" i="87"/>
  <c r="C6213" i="87" s="1"/>
  <c r="B6214" i="87"/>
  <c r="C6214" i="87"/>
  <c r="B6215" i="87"/>
  <c r="C6215" i="87"/>
  <c r="B6216" i="87"/>
  <c r="C6216" i="87" s="1"/>
  <c r="B6217" i="87"/>
  <c r="C6217" i="87" s="1"/>
  <c r="B6218" i="87"/>
  <c r="C6218" i="87"/>
  <c r="B6220" i="87"/>
  <c r="C6220" i="87" s="1"/>
  <c r="B6221" i="87"/>
  <c r="C6221" i="87" s="1"/>
  <c r="B6222" i="87"/>
  <c r="C6222" i="87" s="1"/>
  <c r="B6223" i="87"/>
  <c r="C6223" i="87"/>
  <c r="B6224" i="87"/>
  <c r="C6224" i="87"/>
  <c r="B6225" i="87"/>
  <c r="C6225" i="87" s="1"/>
  <c r="B6226" i="87"/>
  <c r="C6226" i="87" s="1"/>
  <c r="B6227" i="87"/>
  <c r="C6227" i="87"/>
  <c r="B6228" i="87"/>
  <c r="C6228" i="87" s="1"/>
  <c r="B6229" i="87"/>
  <c r="C6229" i="87" s="1"/>
  <c r="B6230" i="87"/>
  <c r="C6230" i="87" s="1"/>
  <c r="B6231" i="87"/>
  <c r="C6231" i="87"/>
  <c r="B6232" i="87"/>
  <c r="C6232" i="87"/>
  <c r="B6233" i="87"/>
  <c r="C6233" i="87" s="1"/>
  <c r="B6234" i="87"/>
  <c r="C6234" i="87" s="1"/>
  <c r="B6235" i="87"/>
  <c r="C6235" i="87"/>
  <c r="B6236" i="87"/>
  <c r="C6236" i="87" s="1"/>
  <c r="B6237" i="87"/>
  <c r="C6237" i="87" s="1"/>
  <c r="B6239" i="87"/>
  <c r="C6239" i="87" s="1"/>
  <c r="B6240" i="87"/>
  <c r="C6240" i="87"/>
  <c r="B6241" i="87"/>
  <c r="C6241" i="87"/>
  <c r="B6242" i="87"/>
  <c r="C6242" i="87" s="1"/>
  <c r="B6244" i="87"/>
  <c r="C6244" i="87" s="1"/>
  <c r="B6246" i="87"/>
  <c r="C6246" i="87"/>
  <c r="B6248" i="87"/>
  <c r="C6248" i="87" s="1"/>
  <c r="B6250" i="87"/>
  <c r="C6250" i="87" s="1"/>
  <c r="B6252" i="87"/>
  <c r="C6252" i="87" s="1"/>
  <c r="B6254" i="87"/>
  <c r="C6254" i="87"/>
  <c r="B6256" i="87"/>
  <c r="C6256" i="87"/>
  <c r="B6258" i="87"/>
  <c r="C6258" i="87" s="1"/>
  <c r="B6260" i="87"/>
  <c r="C6260" i="87" s="1"/>
  <c r="B6262" i="87"/>
  <c r="C6262" i="87"/>
  <c r="B6264" i="87"/>
  <c r="C6264" i="87" s="1"/>
  <c r="B6266" i="87"/>
  <c r="C6266" i="87" s="1"/>
  <c r="B6270" i="87"/>
  <c r="C6270" i="87" s="1"/>
  <c r="B6271" i="87"/>
  <c r="C6271" i="87"/>
  <c r="B6272" i="87"/>
  <c r="C6272" i="87"/>
  <c r="B6273" i="87"/>
  <c r="C6273" i="87" s="1"/>
  <c r="B6274" i="87"/>
  <c r="C6274" i="87" s="1"/>
  <c r="B6275" i="87"/>
  <c r="C6275" i="87"/>
  <c r="B6276" i="87"/>
  <c r="C6276" i="87" s="1"/>
  <c r="B6277" i="87"/>
  <c r="C6277" i="87" s="1"/>
  <c r="B6278" i="87"/>
  <c r="C6278" i="87" s="1"/>
  <c r="B6279" i="87"/>
  <c r="C6279" i="87"/>
  <c r="B6280" i="87"/>
  <c r="C6280" i="87"/>
  <c r="B6281" i="87"/>
  <c r="C6281" i="87" s="1"/>
  <c r="B6284" i="87"/>
  <c r="C6284" i="87" s="1"/>
  <c r="B6285" i="87"/>
  <c r="C6285" i="87"/>
  <c r="B6286" i="87"/>
  <c r="C6286" i="87" s="1"/>
  <c r="B6287" i="87"/>
  <c r="C6287" i="87" s="1"/>
  <c r="B6288" i="87"/>
  <c r="C6288" i="87" s="1"/>
  <c r="B6289" i="87"/>
  <c r="C6289" i="87"/>
  <c r="B6292" i="87"/>
  <c r="C6292" i="87"/>
  <c r="B6293" i="87"/>
  <c r="C6293" i="87" s="1"/>
  <c r="B6294" i="87"/>
  <c r="C6294" i="87" s="1"/>
  <c r="B6295" i="87"/>
  <c r="C6295" i="87"/>
  <c r="B6296" i="87"/>
  <c r="C6296" i="87" s="1"/>
  <c r="B6297" i="87"/>
  <c r="C6297" i="87" s="1"/>
  <c r="B6300" i="87"/>
  <c r="C6300" i="87" s="1"/>
  <c r="B6301" i="87"/>
  <c r="C6301" i="87"/>
  <c r="B6302" i="87"/>
  <c r="C6302" i="87"/>
  <c r="B6303" i="87"/>
  <c r="C6303" i="87" s="1"/>
  <c r="B6306" i="87"/>
  <c r="C6306" i="87" s="1"/>
  <c r="B6307" i="87"/>
  <c r="C6307" i="87"/>
  <c r="B6308" i="87"/>
  <c r="C6308" i="87" s="1"/>
  <c r="B6309" i="87"/>
  <c r="C6309" i="87" s="1"/>
  <c r="B6310" i="87"/>
  <c r="C6310" i="87" s="1"/>
  <c r="B6311" i="87"/>
  <c r="C6311" i="87"/>
  <c r="B6312" i="87"/>
  <c r="C6312" i="87"/>
  <c r="B6313" i="87"/>
  <c r="C6313" i="87" s="1"/>
  <c r="B6314" i="87"/>
  <c r="C6314" i="87" s="1"/>
  <c r="B6315" i="87"/>
  <c r="C6315" i="87"/>
  <c r="B6316" i="87"/>
  <c r="C6316" i="87"/>
  <c r="B6317" i="87"/>
  <c r="C6317" i="87" s="1"/>
  <c r="B6320" i="87"/>
  <c r="C6320" i="87" s="1"/>
  <c r="B6321" i="87"/>
  <c r="C6321" i="87"/>
  <c r="B6322" i="87"/>
  <c r="C6322" i="87"/>
  <c r="B6323" i="87"/>
  <c r="C6323" i="87" s="1"/>
  <c r="B6324" i="87"/>
  <c r="C6324" i="87" s="1"/>
  <c r="B6325" i="87"/>
  <c r="C6325" i="87"/>
  <c r="B6326" i="87"/>
  <c r="C6326" i="87" s="1"/>
  <c r="B6327" i="87"/>
  <c r="C6327" i="87" s="1"/>
  <c r="B6328" i="87"/>
  <c r="C6328" i="87" s="1"/>
  <c r="B6329" i="87"/>
  <c r="C6329" i="87"/>
  <c r="B6332" i="87"/>
  <c r="C6332" i="87"/>
  <c r="B6333" i="87"/>
  <c r="C6333" i="87" s="1"/>
  <c r="B6336" i="87"/>
  <c r="C6336" i="87" s="1"/>
  <c r="B6337" i="87"/>
  <c r="C6337" i="87"/>
  <c r="B6338" i="87"/>
  <c r="C6338" i="87"/>
  <c r="B6340" i="87"/>
  <c r="C6340" i="87" s="1"/>
  <c r="B6342" i="87"/>
  <c r="C6342" i="87" s="1"/>
  <c r="B6344" i="87"/>
  <c r="C6344" i="87"/>
  <c r="B6346" i="87"/>
  <c r="C6346" i="87"/>
  <c r="B6348" i="87"/>
  <c r="C6348" i="87" s="1"/>
  <c r="B6350" i="87"/>
  <c r="C6350" i="87" s="1"/>
  <c r="B6352" i="87"/>
  <c r="C6352" i="87"/>
  <c r="B6354" i="87"/>
  <c r="C6354" i="87" s="1"/>
  <c r="B6356" i="87"/>
  <c r="C6356" i="87" s="1"/>
  <c r="B6358" i="87"/>
  <c r="C6358" i="87" s="1"/>
  <c r="B6360" i="87"/>
  <c r="C6360" i="87"/>
  <c r="B6362" i="87"/>
  <c r="C6362" i="87"/>
  <c r="B6364" i="87"/>
  <c r="C6364" i="87" s="1"/>
  <c r="B6365" i="87"/>
  <c r="C6365" i="87" s="1"/>
  <c r="B6367" i="87"/>
  <c r="C6367" i="87"/>
  <c r="B6370" i="87"/>
  <c r="C6370" i="87"/>
  <c r="B6371" i="87"/>
  <c r="C6371" i="87" s="1"/>
  <c r="B6372" i="87"/>
  <c r="C6372" i="87" s="1"/>
  <c r="B6373" i="87"/>
  <c r="C6373" i="87"/>
  <c r="B6374" i="87"/>
  <c r="C6374" i="87"/>
  <c r="B6375" i="87"/>
  <c r="C6375" i="87" s="1"/>
  <c r="B6376" i="87"/>
  <c r="C6376" i="87" s="1"/>
  <c r="B6377" i="87"/>
  <c r="C6377" i="87"/>
  <c r="B6378" i="87"/>
  <c r="C6378" i="87" s="1"/>
  <c r="B6379" i="87"/>
  <c r="C6379" i="87" s="1"/>
  <c r="B6380" i="87"/>
  <c r="C6380" i="87" s="1"/>
  <c r="B6383" i="87"/>
  <c r="C6383" i="87"/>
  <c r="B6384" i="87"/>
  <c r="C6384" i="87"/>
  <c r="B6387" i="87"/>
  <c r="C6387" i="87" s="1"/>
  <c r="B6388" i="87"/>
  <c r="C6388" i="87" s="1"/>
  <c r="C6391" i="87"/>
  <c r="B6395" i="87"/>
  <c r="C6395" i="87" s="1"/>
  <c r="B6396" i="87"/>
  <c r="C6396" i="87"/>
  <c r="B6397" i="87"/>
  <c r="C6397" i="87"/>
  <c r="B6398" i="87"/>
  <c r="C6398" i="87"/>
  <c r="B6399" i="87"/>
  <c r="C6399" i="87" s="1"/>
  <c r="B6400" i="87"/>
  <c r="C6400" i="87"/>
  <c r="B6403" i="87"/>
  <c r="C6403" i="87"/>
  <c r="B6404" i="87"/>
  <c r="C6404" i="87"/>
  <c r="B6407" i="87"/>
  <c r="C6407" i="87" s="1"/>
  <c r="B6409" i="87"/>
  <c r="C6409" i="87"/>
  <c r="B6411" i="87"/>
  <c r="C6411" i="87"/>
  <c r="B6413" i="87"/>
  <c r="C6413" i="87"/>
  <c r="B6417" i="87"/>
  <c r="C6417" i="87" s="1"/>
  <c r="B6419" i="87"/>
  <c r="C6419" i="87"/>
  <c r="B6421" i="87"/>
  <c r="C6421" i="87"/>
  <c r="B6423" i="87"/>
  <c r="C6423" i="87"/>
  <c r="B6425" i="87"/>
  <c r="C6425" i="87" s="1"/>
  <c r="B6427" i="87"/>
  <c r="C6427" i="87"/>
  <c r="B6429" i="87"/>
  <c r="C6429" i="87"/>
  <c r="B6431" i="87"/>
  <c r="C6431" i="87"/>
  <c r="B6433" i="87"/>
  <c r="C6433" i="87" s="1"/>
  <c r="B6461" i="87"/>
  <c r="C6461" i="87"/>
  <c r="B6462" i="87"/>
  <c r="C6462" i="87"/>
  <c r="B6463" i="87"/>
  <c r="C6463" i="87"/>
  <c r="B6464" i="87"/>
  <c r="C6464" i="87" s="1"/>
  <c r="B6466" i="87"/>
  <c r="C6466" i="87"/>
  <c r="C6467" i="87"/>
  <c r="C6468" i="87"/>
  <c r="B6470" i="87"/>
  <c r="C6470" i="87"/>
  <c r="B6471" i="87"/>
  <c r="C6471" i="87" s="1"/>
  <c r="B6472" i="87"/>
  <c r="C6472" i="87"/>
  <c r="B6473" i="87"/>
  <c r="C6473" i="87"/>
  <c r="B6474" i="87"/>
  <c r="C6474" i="87"/>
  <c r="B6475" i="87"/>
  <c r="C6475" i="87" s="1"/>
  <c r="B6481" i="87"/>
  <c r="C6481" i="87"/>
  <c r="B6482" i="87"/>
  <c r="C6482" i="87"/>
  <c r="B6483" i="87"/>
  <c r="C6483" i="87"/>
  <c r="B6484" i="87"/>
  <c r="C6484" i="87" s="1"/>
  <c r="B6485" i="87"/>
  <c r="C6485" i="87"/>
  <c r="B6486" i="87"/>
  <c r="C6486" i="87"/>
  <c r="B6487" i="87"/>
  <c r="C6487" i="87"/>
  <c r="B6488" i="87"/>
  <c r="C6488" i="87" s="1"/>
  <c r="B6489" i="87"/>
  <c r="C6489" i="87"/>
  <c r="B6491" i="87"/>
  <c r="C6491" i="87"/>
  <c r="B6492" i="87"/>
  <c r="C6492" i="87"/>
  <c r="B6493" i="87"/>
  <c r="C6493" i="87" s="1"/>
  <c r="B6494" i="87"/>
  <c r="C6494" i="87"/>
  <c r="B6495" i="87"/>
  <c r="C6495" i="87"/>
  <c r="B6496" i="87"/>
  <c r="C6496" i="87"/>
  <c r="B6497" i="87"/>
  <c r="C6497" i="87" s="1"/>
  <c r="B6498" i="87"/>
  <c r="C6498" i="87"/>
  <c r="B6500" i="87"/>
  <c r="C6500" i="87"/>
  <c r="B6501" i="87"/>
  <c r="C6501" i="87"/>
  <c r="B6502" i="87"/>
  <c r="C6502" i="87" s="1"/>
  <c r="B6503" i="87"/>
  <c r="C6503" i="87"/>
  <c r="B6504" i="87"/>
  <c r="C6504" i="87"/>
  <c r="B6505" i="87"/>
  <c r="C6505" i="87"/>
  <c r="B6506" i="87"/>
  <c r="C6506" i="87" s="1"/>
  <c r="B6507" i="87"/>
  <c r="C6507" i="87"/>
  <c r="B6509" i="87"/>
  <c r="C6509" i="87"/>
  <c r="B6510" i="87"/>
  <c r="C6510" i="87"/>
  <c r="B6511" i="87"/>
  <c r="C6511" i="87" s="1"/>
  <c r="B6512" i="87"/>
  <c r="C6512" i="87"/>
  <c r="B6513" i="87"/>
  <c r="C6513" i="87"/>
  <c r="B6514" i="87"/>
  <c r="C6514" i="87"/>
  <c r="B6515" i="87"/>
  <c r="C6515" i="87" s="1"/>
  <c r="B6516" i="87"/>
  <c r="C6516" i="87"/>
  <c r="B6518" i="87"/>
  <c r="C6518" i="87"/>
  <c r="B6519" i="87"/>
  <c r="C6519" i="87"/>
  <c r="B6520" i="87"/>
  <c r="C6520" i="87" s="1"/>
  <c r="B6521" i="87"/>
  <c r="C6521" i="87"/>
  <c r="B6522" i="87"/>
  <c r="C6522" i="87"/>
  <c r="B6523" i="87"/>
  <c r="C6523" i="87"/>
  <c r="B6524" i="87"/>
  <c r="C6524" i="87" s="1"/>
  <c r="B6525" i="87"/>
  <c r="C6525" i="87"/>
  <c r="B6527" i="87"/>
  <c r="C6527" i="87"/>
  <c r="B6528" i="87"/>
  <c r="C6528" i="87"/>
  <c r="B6529" i="87"/>
  <c r="C6529" i="87" s="1"/>
  <c r="B6530" i="87"/>
  <c r="C6530" i="87"/>
  <c r="B6531" i="87"/>
  <c r="C6531" i="87"/>
  <c r="B6532" i="87"/>
  <c r="C6532" i="87"/>
  <c r="B6533" i="87"/>
  <c r="C6533" i="87" s="1"/>
  <c r="B6534" i="87"/>
  <c r="C6534" i="87"/>
  <c r="B6536" i="87"/>
  <c r="C6536" i="87"/>
  <c r="B6537" i="87"/>
  <c r="C6537" i="87"/>
  <c r="B6538" i="87"/>
  <c r="C6538" i="87" s="1"/>
  <c r="B6539" i="87"/>
  <c r="C6539" i="87"/>
  <c r="B6540" i="87"/>
  <c r="C6540" i="87"/>
  <c r="B6541" i="87"/>
  <c r="C6541" i="87"/>
  <c r="B6542" i="87"/>
  <c r="C6542" i="87" s="1"/>
  <c r="B6543" i="87"/>
  <c r="C6543" i="87"/>
  <c r="B6545" i="87"/>
  <c r="C6545" i="87"/>
  <c r="B6546" i="87"/>
  <c r="C6546" i="87"/>
  <c r="B6547" i="87"/>
  <c r="C6547" i="87" s="1"/>
  <c r="B6548" i="87"/>
  <c r="C6548" i="87"/>
  <c r="B6549" i="87"/>
  <c r="C6549" i="87"/>
  <c r="B6550" i="87"/>
  <c r="C6550" i="87"/>
  <c r="B6551" i="87"/>
  <c r="C6551" i="87" s="1"/>
  <c r="B6552" i="87"/>
  <c r="C6552" i="87"/>
  <c r="B6554" i="87"/>
  <c r="C6554" i="87"/>
  <c r="B6555" i="87"/>
  <c r="C6555" i="87"/>
  <c r="B6556" i="87"/>
  <c r="C6556" i="87" s="1"/>
  <c r="B6557" i="87"/>
  <c r="C6557" i="87"/>
  <c r="B6558" i="87"/>
  <c r="C6558" i="87"/>
  <c r="B6559" i="87"/>
  <c r="C6559" i="87"/>
  <c r="B6560" i="87"/>
  <c r="C6560" i="87" s="1"/>
  <c r="B6561" i="87"/>
  <c r="C6561" i="87"/>
  <c r="C6570" i="87"/>
  <c r="B6572" i="87"/>
  <c r="C6572" i="87" s="1"/>
  <c r="B6574" i="87"/>
  <c r="C6574" i="87" s="1"/>
  <c r="B6581" i="87"/>
  <c r="C6581" i="87" s="1"/>
  <c r="B6582" i="87"/>
  <c r="C6582" i="87" s="1"/>
  <c r="B6583" i="87"/>
  <c r="C6583" i="87" s="1"/>
  <c r="B6584" i="87"/>
  <c r="C6584" i="87"/>
  <c r="B6585" i="87"/>
  <c r="C6585" i="87" s="1"/>
  <c r="B6587" i="87"/>
  <c r="C6587" i="87" s="1"/>
  <c r="B6588" i="87"/>
  <c r="C6588" i="87" s="1"/>
  <c r="B6589" i="87"/>
  <c r="C6589" i="87"/>
  <c r="B6591" i="87"/>
  <c r="C6591" i="87"/>
  <c r="B6592" i="87"/>
  <c r="C6592" i="87" s="1"/>
  <c r="B6595" i="87"/>
  <c r="C6595" i="87" s="1"/>
  <c r="B6596" i="87"/>
  <c r="C6596" i="87" s="1"/>
  <c r="C6598" i="87"/>
  <c r="C6599" i="87"/>
  <c r="C6600" i="87"/>
  <c r="C6601" i="87"/>
  <c r="B6603" i="87"/>
  <c r="C6603" i="87" s="1"/>
  <c r="B6604" i="87"/>
  <c r="C6604" i="87"/>
  <c r="B6605" i="87"/>
  <c r="C6605" i="87"/>
  <c r="B6606" i="87"/>
  <c r="C6606" i="87" s="1"/>
  <c r="B6607" i="87"/>
  <c r="C6607" i="87" s="1"/>
  <c r="B6608" i="87"/>
  <c r="C6608" i="87" s="1"/>
  <c r="B6616" i="87"/>
  <c r="C6616" i="87"/>
  <c r="B6617" i="87"/>
  <c r="C6617" i="87" s="1"/>
  <c r="B6618" i="87"/>
  <c r="C6618" i="87" s="1"/>
  <c r="B6619" i="87"/>
  <c r="C6619" i="87" s="1"/>
  <c r="B6620" i="87"/>
  <c r="C6620" i="87" s="1"/>
  <c r="B6621" i="87"/>
  <c r="C6621" i="87" s="1"/>
  <c r="B6622" i="87"/>
  <c r="C6622" i="87" s="1"/>
  <c r="B6623" i="87"/>
  <c r="C6623" i="87"/>
  <c r="B6624" i="87"/>
  <c r="C6624" i="87" s="1"/>
  <c r="B6625" i="87"/>
  <c r="C6625" i="87" s="1"/>
  <c r="B6626" i="87"/>
  <c r="C6626" i="87" s="1"/>
  <c r="B6627" i="87"/>
  <c r="C6627" i="87"/>
  <c r="B6628" i="87"/>
  <c r="C6628" i="87"/>
  <c r="B6629" i="87"/>
  <c r="C6629" i="87" s="1"/>
  <c r="B6630" i="87"/>
  <c r="C6630" i="87" s="1"/>
  <c r="B6631" i="87"/>
  <c r="C6631" i="87" s="1"/>
  <c r="B6632" i="87"/>
  <c r="C6632" i="87"/>
  <c r="B6636" i="87"/>
  <c r="C6636" i="87" s="1"/>
  <c r="B6640" i="87"/>
  <c r="C6640" i="87" s="1"/>
  <c r="B6642" i="87"/>
  <c r="C6642" i="87" s="1"/>
  <c r="B6644" i="87"/>
  <c r="C6644" i="87" s="1"/>
  <c r="B6646" i="87"/>
  <c r="C6646" i="87" s="1"/>
  <c r="B6647" i="87"/>
  <c r="C6647" i="87" s="1"/>
  <c r="B6648" i="87"/>
  <c r="C6648" i="87"/>
  <c r="B6649" i="87"/>
  <c r="C6649" i="87" s="1"/>
  <c r="B6650" i="87"/>
  <c r="C6650" i="87" s="1"/>
  <c r="B6651" i="87"/>
  <c r="C6651" i="87" s="1"/>
  <c r="B6652" i="87"/>
  <c r="C6652" i="87"/>
  <c r="B6653" i="87"/>
  <c r="C6653" i="87"/>
  <c r="B6655" i="87"/>
  <c r="C6655" i="87" s="1"/>
  <c r="B6656" i="87"/>
  <c r="C6656" i="87" s="1"/>
  <c r="B6657" i="87"/>
  <c r="C6657" i="87" s="1"/>
  <c r="B6658" i="87"/>
  <c r="C6658" i="87"/>
  <c r="B6659" i="87"/>
  <c r="C6659" i="87" s="1"/>
  <c r="B6660" i="87"/>
  <c r="C6660" i="87" s="1"/>
  <c r="B6661" i="87"/>
  <c r="C6661" i="87" s="1"/>
  <c r="B6662" i="87"/>
  <c r="C6662" i="87" s="1"/>
  <c r="B6666" i="87"/>
  <c r="C6666" i="87" s="1"/>
  <c r="B6668" i="87"/>
  <c r="C6668" i="87" s="1"/>
  <c r="B6669" i="87"/>
  <c r="C6669" i="87"/>
  <c r="B6670" i="87"/>
  <c r="C6670" i="87" s="1"/>
  <c r="B6671" i="87"/>
  <c r="C6671" i="87" s="1"/>
  <c r="B6672" i="87"/>
  <c r="C6672" i="87" s="1"/>
  <c r="B6673" i="87"/>
  <c r="C6673" i="87"/>
  <c r="B6674" i="87"/>
  <c r="C6674" i="87"/>
  <c r="B6675" i="87"/>
  <c r="C6675" i="87" s="1"/>
  <c r="B6676" i="87"/>
  <c r="C6676" i="87" s="1"/>
  <c r="B6677" i="87"/>
  <c r="C6677" i="87" s="1"/>
  <c r="B6678" i="87"/>
  <c r="C6678" i="87"/>
  <c r="B6679" i="87"/>
  <c r="C6679" i="87" s="1"/>
  <c r="B6680" i="87"/>
  <c r="C6680" i="87" s="1"/>
  <c r="B6681" i="87"/>
  <c r="C6681" i="87" s="1"/>
  <c r="B6682" i="87"/>
  <c r="C6682" i="87" s="1"/>
  <c r="B6683" i="87"/>
  <c r="C6683" i="87" s="1"/>
  <c r="B6684" i="87"/>
  <c r="C6684" i="87" s="1"/>
  <c r="B6685" i="87"/>
  <c r="C6685" i="87"/>
  <c r="B6686" i="87"/>
  <c r="C6686" i="87" s="1"/>
  <c r="B6687" i="87"/>
  <c r="C6687" i="87" s="1"/>
  <c r="B6688" i="87"/>
  <c r="C6688" i="87" s="1"/>
  <c r="B6689" i="87"/>
  <c r="C6689" i="87"/>
  <c r="B6690" i="87"/>
  <c r="C6690" i="87"/>
  <c r="B6691" i="87"/>
  <c r="C6691" i="87" s="1"/>
  <c r="B6692" i="87"/>
  <c r="C6692" i="87" s="1"/>
  <c r="B6693" i="87"/>
  <c r="C6693" i="87" s="1"/>
  <c r="B6694" i="87"/>
  <c r="C6694" i="87"/>
  <c r="B6695" i="87"/>
  <c r="C6695" i="87" s="1"/>
  <c r="B6696" i="87"/>
  <c r="C6696" i="87" s="1"/>
  <c r="B6698" i="87"/>
  <c r="C6698" i="87" s="1"/>
  <c r="B6699" i="87"/>
  <c r="C6699" i="87" s="1"/>
  <c r="B6700" i="87"/>
  <c r="C6700" i="87" s="1"/>
  <c r="B6701" i="87"/>
  <c r="C6701" i="87" s="1"/>
  <c r="B6702" i="87"/>
  <c r="C6702" i="87"/>
  <c r="B6704" i="87"/>
  <c r="C6704" i="87" s="1"/>
  <c r="B6705" i="87"/>
  <c r="C6705" i="87" s="1"/>
  <c r="B6706" i="87"/>
  <c r="C6706" i="87" s="1"/>
  <c r="B6707" i="87"/>
  <c r="C6707" i="87"/>
  <c r="B6708" i="87"/>
  <c r="C6708" i="87"/>
  <c r="B6709" i="87"/>
  <c r="C6709" i="87" s="1"/>
  <c r="B6710" i="87"/>
  <c r="C6710" i="87" s="1"/>
  <c r="B6711" i="87"/>
  <c r="C6711" i="87" s="1"/>
  <c r="B6712" i="87"/>
  <c r="C6712" i="87"/>
  <c r="B6713" i="87"/>
  <c r="C6713" i="87" s="1"/>
  <c r="B6714" i="87"/>
  <c r="C6714" i="87" s="1"/>
  <c r="B6715" i="87"/>
  <c r="C6715" i="87" s="1"/>
  <c r="B6716" i="87"/>
  <c r="C6716" i="87" s="1"/>
  <c r="B6717" i="87"/>
  <c r="C6717" i="87" s="1"/>
  <c r="B6718" i="87"/>
  <c r="C6718" i="87" s="1"/>
  <c r="B6719" i="87"/>
  <c r="C6719" i="87"/>
  <c r="B6720" i="87"/>
  <c r="C6720" i="87" s="1"/>
  <c r="B6721" i="87"/>
  <c r="C6721" i="87" s="1"/>
  <c r="B6722" i="87"/>
  <c r="C6722" i="87" s="1"/>
  <c r="B6723" i="87"/>
  <c r="C6723" i="87"/>
  <c r="B6724" i="87"/>
  <c r="C6724" i="87"/>
  <c r="B6725" i="87"/>
  <c r="C6725" i="87" s="1"/>
  <c r="B6726" i="87"/>
  <c r="C6726" i="87" s="1"/>
  <c r="B6727" i="87"/>
  <c r="C6727" i="87" s="1"/>
  <c r="B6729" i="87"/>
  <c r="C6729" i="87"/>
  <c r="C6730" i="87"/>
  <c r="B6731" i="87"/>
  <c r="C6731" i="87"/>
  <c r="B6732" i="87"/>
  <c r="C6732" i="87"/>
  <c r="B6733" i="87"/>
  <c r="C6733" i="87" s="1"/>
  <c r="B6734" i="87"/>
  <c r="C6734" i="87" s="1"/>
  <c r="B6735" i="87"/>
  <c r="C6735" i="87"/>
  <c r="B6736" i="87"/>
  <c r="C6736" i="87"/>
  <c r="B6737" i="87"/>
  <c r="C6737" i="87" s="1"/>
  <c r="B6738" i="87"/>
  <c r="C6738" i="87" s="1"/>
  <c r="C6739" i="87"/>
  <c r="C6740" i="87"/>
  <c r="B6741" i="87"/>
  <c r="C6741" i="87"/>
  <c r="B6742" i="87"/>
  <c r="C6742" i="87" s="1"/>
  <c r="B6743" i="87"/>
  <c r="C6743" i="87" s="1"/>
  <c r="B6744" i="87"/>
  <c r="C6744" i="87"/>
  <c r="B6745" i="87"/>
  <c r="C6745" i="87"/>
  <c r="B6746" i="87"/>
  <c r="C6746" i="87" s="1"/>
  <c r="B6747" i="87"/>
  <c r="C6747" i="87" s="1"/>
  <c r="B6748" i="87"/>
  <c r="C6748" i="87"/>
  <c r="B6749" i="87"/>
  <c r="C6749" i="87"/>
  <c r="B6750" i="87"/>
  <c r="C6750" i="87" s="1"/>
  <c r="B6751" i="87"/>
  <c r="C6751" i="87" s="1"/>
  <c r="B6752" i="87"/>
  <c r="C6752" i="87"/>
  <c r="B6753" i="87"/>
  <c r="C6753" i="87"/>
  <c r="B6754" i="87"/>
  <c r="C6754" i="87" s="1"/>
  <c r="B6755" i="87"/>
  <c r="C6755" i="87" s="1"/>
  <c r="B6756" i="87"/>
  <c r="C6756" i="87"/>
  <c r="B6757" i="87"/>
  <c r="C6757" i="87"/>
  <c r="B6759" i="87"/>
  <c r="C6759" i="87" s="1"/>
  <c r="B6760" i="87"/>
  <c r="C6760" i="87" s="1"/>
  <c r="B6761" i="87"/>
  <c r="C6761" i="87"/>
  <c r="B6762" i="87"/>
  <c r="C6762" i="87"/>
  <c r="B6763" i="87"/>
  <c r="C6763" i="87" s="1"/>
  <c r="B6764" i="87"/>
  <c r="C6764" i="87" s="1"/>
  <c r="B6765" i="87"/>
  <c r="C6765" i="87"/>
  <c r="B6766" i="87"/>
  <c r="C6766" i="87"/>
  <c r="B6767" i="87"/>
  <c r="C6767" i="87" s="1"/>
  <c r="B6768" i="87"/>
  <c r="C6768" i="87" s="1"/>
  <c r="B6769" i="87"/>
  <c r="C6769" i="87"/>
  <c r="C6770" i="87"/>
  <c r="B6771" i="87"/>
  <c r="C6771" i="87" s="1"/>
  <c r="B6772" i="87"/>
  <c r="C6772" i="87"/>
  <c r="B6773" i="87"/>
  <c r="C6773" i="87" s="1"/>
  <c r="B6774" i="87"/>
  <c r="C6774" i="87" s="1"/>
  <c r="B6775" i="87"/>
  <c r="C6775" i="87" s="1"/>
  <c r="B6776" i="87"/>
  <c r="C6776" i="87" s="1"/>
  <c r="B6777" i="87"/>
  <c r="C6777" i="87" s="1"/>
  <c r="B6778" i="87"/>
  <c r="C6778" i="87" s="1"/>
  <c r="B6779" i="87"/>
  <c r="C6779" i="87"/>
  <c r="B6780" i="87"/>
  <c r="C6780" i="87" s="1"/>
  <c r="B6781" i="87"/>
  <c r="C6781" i="87" s="1"/>
  <c r="B6782" i="87"/>
  <c r="C6782" i="87" s="1"/>
  <c r="B6783" i="87"/>
  <c r="C6783" i="87"/>
  <c r="B6784" i="87"/>
  <c r="C6784" i="87"/>
  <c r="B6785" i="87"/>
  <c r="C6785" i="87" s="1"/>
  <c r="B6786" i="87"/>
  <c r="C6786" i="87" s="1"/>
  <c r="B6787" i="87"/>
  <c r="C6787" i="87" s="1"/>
  <c r="B6789" i="87"/>
  <c r="C6789" i="87"/>
  <c r="B6790" i="87"/>
  <c r="C6790" i="87" s="1"/>
  <c r="B6791" i="87"/>
  <c r="C6791" i="87" s="1"/>
  <c r="B6792" i="87"/>
  <c r="C6792" i="87" s="1"/>
  <c r="B6793" i="87"/>
  <c r="C6793" i="87" s="1"/>
  <c r="B6794" i="87"/>
  <c r="C6794" i="87" s="1"/>
  <c r="B6795" i="87"/>
  <c r="C6795" i="87" s="1"/>
  <c r="B6796" i="87"/>
  <c r="C6796" i="87"/>
  <c r="B6797" i="87"/>
  <c r="C6797" i="87" s="1"/>
  <c r="B6798" i="87"/>
  <c r="C6798" i="87" s="1"/>
  <c r="B6799" i="87"/>
  <c r="C6799" i="87" s="1"/>
  <c r="C6800" i="87"/>
  <c r="B6801" i="87"/>
  <c r="C6801" i="87" s="1"/>
  <c r="B6802" i="87"/>
  <c r="C6802" i="87"/>
  <c r="B6803" i="87"/>
  <c r="C6803" i="87"/>
  <c r="B6804" i="87"/>
  <c r="C6804" i="87"/>
  <c r="B6805" i="87"/>
  <c r="C6805" i="87" s="1"/>
  <c r="B6806" i="87"/>
  <c r="C6806" i="87"/>
  <c r="B6807" i="87"/>
  <c r="C6807" i="87"/>
  <c r="B6808" i="87"/>
  <c r="C6808" i="87"/>
  <c r="B6809" i="87"/>
  <c r="C6809" i="87" s="1"/>
  <c r="B6810" i="87"/>
  <c r="C6810" i="87"/>
  <c r="B6811" i="87"/>
  <c r="C6811" i="87"/>
  <c r="B6812" i="87"/>
  <c r="C6812" i="87"/>
  <c r="B6813" i="87"/>
  <c r="C6813" i="87" s="1"/>
  <c r="B6814" i="87"/>
  <c r="C6814" i="87"/>
  <c r="B6815" i="87"/>
  <c r="C6815" i="87"/>
  <c r="B6816" i="87"/>
  <c r="C6816" i="87"/>
  <c r="B6817" i="87"/>
  <c r="C6817" i="87" s="1"/>
  <c r="B6819" i="87"/>
  <c r="C6819" i="87"/>
  <c r="C6820" i="87"/>
  <c r="B6821" i="87"/>
  <c r="C6821" i="87" s="1"/>
  <c r="B6822" i="87"/>
  <c r="C6822" i="87" s="1"/>
  <c r="B6823" i="87"/>
  <c r="C6823" i="87" s="1"/>
  <c r="B6824" i="87"/>
  <c r="C6824" i="87" s="1"/>
  <c r="B6825" i="87"/>
  <c r="C6825" i="87" s="1"/>
  <c r="B6826" i="87"/>
  <c r="C6826" i="87"/>
  <c r="B6827" i="87"/>
  <c r="C6827" i="87" s="1"/>
  <c r="B6828" i="87"/>
  <c r="C6828" i="87" s="1"/>
  <c r="C6829" i="87"/>
  <c r="C6830" i="87"/>
  <c r="B6831" i="87"/>
  <c r="C6831" i="87" s="1"/>
  <c r="B6832" i="87"/>
  <c r="C6832" i="87" s="1"/>
  <c r="B6833" i="87"/>
  <c r="C6833" i="87" s="1"/>
  <c r="B6834" i="87"/>
  <c r="C6834" i="87" s="1"/>
  <c r="B6835" i="87"/>
  <c r="C6835" i="87"/>
  <c r="B6836" i="87"/>
  <c r="C6836" i="87" s="1"/>
  <c r="B6837" i="87"/>
  <c r="C6837" i="87" s="1"/>
  <c r="B6838" i="87"/>
  <c r="C6838" i="87" s="1"/>
  <c r="B6839" i="87"/>
  <c r="C6839" i="87" s="1"/>
  <c r="B6840" i="87"/>
  <c r="C6840" i="87"/>
  <c r="B6841" i="87"/>
  <c r="C6841" i="87" s="1"/>
  <c r="B6842" i="87"/>
  <c r="C6842" i="87" s="1"/>
  <c r="B6843" i="87"/>
  <c r="C6843" i="87"/>
  <c r="B6844" i="87"/>
  <c r="C6844" i="87"/>
  <c r="B6845" i="87"/>
  <c r="C6845" i="87" s="1"/>
  <c r="B6846" i="87"/>
  <c r="C6846" i="87"/>
  <c r="B6847" i="87"/>
  <c r="C6847" i="87" s="1"/>
  <c r="B6849" i="87"/>
  <c r="C6849" i="87" s="1"/>
  <c r="C6850" i="87"/>
  <c r="B6851" i="87"/>
  <c r="C6851" i="87"/>
  <c r="B6852" i="87"/>
  <c r="C6852" i="87" s="1"/>
  <c r="B6853" i="87"/>
  <c r="C6853" i="87"/>
  <c r="B6854" i="87"/>
  <c r="C6854" i="87"/>
  <c r="B6855" i="87"/>
  <c r="C6855" i="87"/>
  <c r="B6856" i="87"/>
  <c r="C6856" i="87" s="1"/>
  <c r="B6857" i="87"/>
  <c r="C6857" i="87"/>
  <c r="B6858" i="87"/>
  <c r="C6858" i="87"/>
  <c r="C6859" i="87"/>
  <c r="C6860" i="87"/>
  <c r="B6861" i="87"/>
  <c r="C6861" i="87" s="1"/>
  <c r="B6862" i="87"/>
  <c r="C6862" i="87"/>
  <c r="B6863" i="87"/>
  <c r="C6863" i="87"/>
  <c r="B6864" i="87"/>
  <c r="C6864" i="87" s="1"/>
  <c r="B6865" i="87"/>
  <c r="C6865" i="87" s="1"/>
  <c r="B6866" i="87"/>
  <c r="C6866" i="87"/>
  <c r="B6867" i="87"/>
  <c r="C6867" i="87"/>
  <c r="B6868" i="87"/>
  <c r="C6868" i="87" s="1"/>
  <c r="B6869" i="87"/>
  <c r="C6869" i="87" s="1"/>
  <c r="B6870" i="87"/>
  <c r="C6870" i="87"/>
  <c r="B6871" i="87"/>
  <c r="C6871" i="87"/>
  <c r="B6872" i="87"/>
  <c r="C6872" i="87" s="1"/>
  <c r="B6873" i="87"/>
  <c r="C6873" i="87" s="1"/>
  <c r="B6874" i="87"/>
  <c r="C6874" i="87"/>
  <c r="B6875" i="87"/>
  <c r="C6875" i="87"/>
  <c r="B6876" i="87"/>
  <c r="C6876" i="87" s="1"/>
  <c r="B6877" i="87"/>
  <c r="C6877" i="87" s="1"/>
  <c r="B6879" i="87"/>
  <c r="C6879" i="87"/>
  <c r="C6880" i="87"/>
  <c r="B6881" i="87"/>
  <c r="C6881" i="87"/>
  <c r="B6882" i="87"/>
  <c r="C6882" i="87"/>
  <c r="B6883" i="87"/>
  <c r="C6883" i="87" s="1"/>
  <c r="B6884" i="87"/>
  <c r="C6884" i="87" s="1"/>
  <c r="B6885" i="87"/>
  <c r="C6885" i="87"/>
  <c r="B6886" i="87"/>
  <c r="C6886" i="87"/>
  <c r="B6887" i="87"/>
  <c r="C6887" i="87" s="1"/>
  <c r="B6888" i="87"/>
  <c r="C6888" i="87" s="1"/>
  <c r="C6889" i="87"/>
  <c r="C6890" i="87"/>
  <c r="B6891" i="87"/>
  <c r="C6891" i="87"/>
  <c r="B6892" i="87"/>
  <c r="C6892" i="87" s="1"/>
  <c r="B6893" i="87"/>
  <c r="C6893" i="87" s="1"/>
  <c r="B6894" i="87"/>
  <c r="C6894" i="87"/>
  <c r="B6895" i="87"/>
  <c r="C6895" i="87"/>
  <c r="B6896" i="87"/>
  <c r="C6896" i="87" s="1"/>
  <c r="B6897" i="87"/>
  <c r="C6897" i="87" s="1"/>
  <c r="B6898" i="87"/>
  <c r="C6898" i="87"/>
  <c r="B6899" i="87"/>
  <c r="C6899" i="87"/>
  <c r="B6900" i="87"/>
  <c r="C6900" i="87" s="1"/>
  <c r="B6901" i="87"/>
  <c r="C6901" i="87" s="1"/>
  <c r="B6902" i="87"/>
  <c r="C6902" i="87"/>
  <c r="B6903" i="87"/>
  <c r="C6903" i="87"/>
  <c r="B6904" i="87"/>
  <c r="C6904" i="87" s="1"/>
  <c r="B6905" i="87"/>
  <c r="C6905" i="87" s="1"/>
  <c r="B6906" i="87"/>
  <c r="C6906" i="87"/>
  <c r="B6907" i="87"/>
  <c r="C6907" i="87"/>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X9" i="89" s="1"/>
  <c r="Q9" i="89"/>
  <c r="Y9" i="89" s="1"/>
  <c r="V9" i="89"/>
  <c r="Z9" i="89"/>
  <c r="L10" i="89"/>
  <c r="X10" i="89"/>
  <c r="Q10" i="89"/>
  <c r="Y10" i="89" s="1"/>
  <c r="V10" i="89"/>
  <c r="Z10" i="89" s="1"/>
  <c r="L11" i="89"/>
  <c r="Q11" i="89"/>
  <c r="Y11" i="89" s="1"/>
  <c r="V11" i="89"/>
  <c r="Z11" i="89" s="1"/>
  <c r="X11" i="89"/>
  <c r="L12" i="89"/>
  <c r="X12" i="89" s="1"/>
  <c r="Q12" i="89"/>
  <c r="Y12" i="89"/>
  <c r="V12" i="89"/>
  <c r="Z12" i="89"/>
  <c r="H13" i="89"/>
  <c r="I13" i="89"/>
  <c r="I21" i="89"/>
  <c r="I22" i="89" s="1"/>
  <c r="J13" i="89"/>
  <c r="K13" i="89"/>
  <c r="K22" i="89" s="1"/>
  <c r="M13" i="89"/>
  <c r="N13" i="89"/>
  <c r="O13" i="89"/>
  <c r="P13" i="89"/>
  <c r="R13" i="89"/>
  <c r="S13" i="89"/>
  <c r="T13" i="89"/>
  <c r="U13" i="89"/>
  <c r="U22" i="89"/>
  <c r="V22" i="89" s="1"/>
  <c r="Z22" i="89" s="1"/>
  <c r="L15" i="89"/>
  <c r="X15" i="89" s="1"/>
  <c r="Q15" i="89"/>
  <c r="Y15" i="89" s="1"/>
  <c r="V15" i="89"/>
  <c r="Z15" i="89"/>
  <c r="L16" i="89"/>
  <c r="X16" i="89" s="1"/>
  <c r="Q16" i="89"/>
  <c r="Y16" i="89"/>
  <c r="V16" i="89"/>
  <c r="Z16" i="89"/>
  <c r="L17" i="89"/>
  <c r="X17" i="89"/>
  <c r="Q17" i="89"/>
  <c r="Y17" i="89"/>
  <c r="V17" i="89"/>
  <c r="Z17" i="89" s="1"/>
  <c r="L18" i="89"/>
  <c r="X18" i="89" s="1"/>
  <c r="Q18" i="89"/>
  <c r="Y18" i="89"/>
  <c r="V18" i="89"/>
  <c r="Z18" i="89"/>
  <c r="L19" i="89"/>
  <c r="X19" i="89" s="1"/>
  <c r="Q19" i="89"/>
  <c r="Y19" i="89" s="1"/>
  <c r="V19" i="89"/>
  <c r="Z19" i="89"/>
  <c r="L20" i="89"/>
  <c r="X20" i="89"/>
  <c r="Q20" i="89"/>
  <c r="Y20" i="89" s="1"/>
  <c r="V20" i="89"/>
  <c r="Z20" i="89" s="1"/>
  <c r="H21" i="89"/>
  <c r="H22" i="89"/>
  <c r="J21" i="89"/>
  <c r="M21" i="89"/>
  <c r="N21" i="89"/>
  <c r="O21" i="89"/>
  <c r="R21" i="89"/>
  <c r="S21" i="89"/>
  <c r="T21" i="89"/>
  <c r="V21" i="89"/>
  <c r="Z21" i="89" s="1"/>
  <c r="P22" i="89"/>
  <c r="L24" i="89"/>
  <c r="X24" i="89" s="1"/>
  <c r="Q24" i="89"/>
  <c r="Y24" i="89" s="1"/>
  <c r="V24" i="89"/>
  <c r="Z24" i="89"/>
  <c r="L25" i="89"/>
  <c r="X25" i="89"/>
  <c r="Q25" i="89"/>
  <c r="Y25" i="89" s="1"/>
  <c r="V25" i="89"/>
  <c r="Z25" i="89" s="1"/>
  <c r="H26" i="89"/>
  <c r="I26" i="89"/>
  <c r="L26" i="89" s="1"/>
  <c r="X26" i="89" s="1"/>
  <c r="J26" i="89"/>
  <c r="K26" i="89"/>
  <c r="M26" i="89"/>
  <c r="N26" i="89"/>
  <c r="O26" i="89"/>
  <c r="P26" i="89"/>
  <c r="R26" i="89"/>
  <c r="S26" i="89"/>
  <c r="V26" i="89" s="1"/>
  <c r="Z26" i="89" s="1"/>
  <c r="T26" i="89"/>
  <c r="U26" i="89"/>
  <c r="K5" i="30"/>
  <c r="B1036" i="87" s="1"/>
  <c r="C1036" i="87" s="1"/>
  <c r="K7" i="30"/>
  <c r="B6197" i="87" s="1"/>
  <c r="C6197" i="87" s="1"/>
  <c r="K8" i="30"/>
  <c r="B3323" i="87"/>
  <c r="C3323" i="87"/>
  <c r="K9" i="30"/>
  <c r="B6208" i="87"/>
  <c r="C6208" i="87" s="1"/>
  <c r="K10" i="30"/>
  <c r="B3005" i="87"/>
  <c r="C3005" i="87" s="1"/>
  <c r="K11" i="30"/>
  <c r="B6219" i="87"/>
  <c r="C6219" i="87" s="1"/>
  <c r="K12" i="30"/>
  <c r="B1047" i="87" s="1"/>
  <c r="C1047" i="87" s="1"/>
  <c r="K13" i="30"/>
  <c r="B1048" i="87" s="1"/>
  <c r="C1048" i="87" s="1"/>
  <c r="K14" i="30"/>
  <c r="B1049" i="87" s="1"/>
  <c r="C1049" i="87" s="1"/>
  <c r="K15" i="30"/>
  <c r="B1050" i="87" s="1"/>
  <c r="C1050" i="87"/>
  <c r="K16" i="30"/>
  <c r="B1037" i="87"/>
  <c r="C1037" i="87"/>
  <c r="K17" i="30"/>
  <c r="B6238" i="87"/>
  <c r="C6238" i="87" s="1"/>
  <c r="K18" i="30"/>
  <c r="B1043" i="87"/>
  <c r="C1043" i="87" s="1"/>
  <c r="K19" i="30"/>
  <c r="B3324" i="87" s="1"/>
  <c r="C3324" i="87" s="1"/>
  <c r="K20" i="30"/>
  <c r="B6243" i="87" s="1"/>
  <c r="C6243" i="87" s="1"/>
  <c r="K21" i="30"/>
  <c r="B6245" i="87" s="1"/>
  <c r="C6245" i="87"/>
  <c r="K22" i="30"/>
  <c r="B6247" i="87" s="1"/>
  <c r="C6247" i="87" s="1"/>
  <c r="K23" i="30"/>
  <c r="B6249" i="87" s="1"/>
  <c r="C6249" i="87"/>
  <c r="K24" i="30"/>
  <c r="B6251" i="87"/>
  <c r="C6251" i="87"/>
  <c r="K25" i="30"/>
  <c r="B6253" i="87"/>
  <c r="C6253" i="87" s="1"/>
  <c r="K26" i="30"/>
  <c r="B6255" i="87"/>
  <c r="C6255" i="87" s="1"/>
  <c r="K27" i="30"/>
  <c r="B6257" i="87"/>
  <c r="C6257" i="87" s="1"/>
  <c r="K28" i="30"/>
  <c r="B6259" i="87" s="1"/>
  <c r="C6259" i="87" s="1"/>
  <c r="K29" i="30"/>
  <c r="B6261" i="87" s="1"/>
  <c r="C6261" i="87"/>
  <c r="K30" i="30"/>
  <c r="B6263" i="87" s="1"/>
  <c r="C6263" i="87" s="1"/>
  <c r="K31" i="30"/>
  <c r="B6265" i="87" s="1"/>
  <c r="C6265" i="87"/>
  <c r="K32" i="30"/>
  <c r="B6267" i="87"/>
  <c r="C6267" i="87" s="1"/>
  <c r="C33" i="30"/>
  <c r="B663" i="87"/>
  <c r="C663" i="87" s="1"/>
  <c r="D33" i="30"/>
  <c r="E33" i="30"/>
  <c r="B779" i="87" s="1"/>
  <c r="C779" i="87"/>
  <c r="F33" i="30"/>
  <c r="B837" i="87" s="1"/>
  <c r="C837" i="87" s="1"/>
  <c r="G33" i="30"/>
  <c r="B895" i="87" s="1"/>
  <c r="C895" i="87" s="1"/>
  <c r="H33" i="30"/>
  <c r="B953" i="87"/>
  <c r="C953" i="87"/>
  <c r="I33" i="30"/>
  <c r="B6268" i="87"/>
  <c r="C6268" i="87" s="1"/>
  <c r="J33" i="30"/>
  <c r="B6269" i="87"/>
  <c r="C6269" i="87" s="1"/>
  <c r="K36" i="30"/>
  <c r="B1052" i="87"/>
  <c r="C1052" i="87" s="1"/>
  <c r="K37" i="30"/>
  <c r="K38" i="30"/>
  <c r="B1054" i="87" s="1"/>
  <c r="C1054" i="87" s="1"/>
  <c r="K39" i="30"/>
  <c r="B1055" i="87"/>
  <c r="C1055" i="87"/>
  <c r="K40" i="30"/>
  <c r="B1056" i="87"/>
  <c r="C1056" i="87" s="1"/>
  <c r="K41" i="30"/>
  <c r="B1057" i="87"/>
  <c r="C1057" i="87" s="1"/>
  <c r="C42" i="30"/>
  <c r="B670" i="87" s="1"/>
  <c r="C670" i="87" s="1"/>
  <c r="D42" i="30"/>
  <c r="E42" i="30"/>
  <c r="B786" i="87" s="1"/>
  <c r="C786" i="87" s="1"/>
  <c r="F42" i="30"/>
  <c r="B844" i="87"/>
  <c r="C844" i="87"/>
  <c r="G42" i="30"/>
  <c r="B902" i="87"/>
  <c r="C902" i="87" s="1"/>
  <c r="H42" i="30"/>
  <c r="B960" i="87"/>
  <c r="C960" i="87" s="1"/>
  <c r="I42" i="30"/>
  <c r="B6282" i="87"/>
  <c r="C6282" i="87" s="1"/>
  <c r="J42" i="30"/>
  <c r="B6283" i="87" s="1"/>
  <c r="C6283" i="87" s="1"/>
  <c r="K44" i="30"/>
  <c r="K45" i="30"/>
  <c r="B1060" i="87" s="1"/>
  <c r="C1060" i="87" s="1"/>
  <c r="K46" i="30"/>
  <c r="B1061" i="87" s="1"/>
  <c r="C1061" i="87"/>
  <c r="C47" i="30"/>
  <c r="D47" i="30"/>
  <c r="B732" i="87"/>
  <c r="C732" i="87" s="1"/>
  <c r="E47" i="30"/>
  <c r="F47" i="30"/>
  <c r="B848" i="87" s="1"/>
  <c r="C848" i="87"/>
  <c r="G47" i="30"/>
  <c r="H47" i="30"/>
  <c r="B964" i="87" s="1"/>
  <c r="C964" i="87" s="1"/>
  <c r="I47" i="30"/>
  <c r="B6290" i="87" s="1"/>
  <c r="C6290" i="87" s="1"/>
  <c r="J47" i="30"/>
  <c r="B6291" i="87" s="1"/>
  <c r="C6291" i="87"/>
  <c r="K49" i="30"/>
  <c r="B1063" i="87" s="1"/>
  <c r="C1063" i="87" s="1"/>
  <c r="K50" i="30"/>
  <c r="B1064" i="87" s="1"/>
  <c r="C1064" i="87"/>
  <c r="K51" i="30"/>
  <c r="B2667" i="87"/>
  <c r="C2667" i="87"/>
  <c r="K52" i="30"/>
  <c r="B6633" i="87"/>
  <c r="C6633" i="87" s="1"/>
  <c r="C53" i="30"/>
  <c r="B677" i="87"/>
  <c r="C677" i="87" s="1"/>
  <c r="D53" i="30"/>
  <c r="B735" i="87"/>
  <c r="C735" i="87" s="1"/>
  <c r="E53" i="30"/>
  <c r="B793" i="87" s="1"/>
  <c r="C793" i="87" s="1"/>
  <c r="F53" i="30"/>
  <c r="B851" i="87" s="1"/>
  <c r="C851" i="87"/>
  <c r="G53" i="30"/>
  <c r="B909" i="87" s="1"/>
  <c r="C909" i="87" s="1"/>
  <c r="H53" i="30"/>
  <c r="B967" i="87" s="1"/>
  <c r="C967" i="87"/>
  <c r="I53" i="30"/>
  <c r="B6298" i="87"/>
  <c r="C6298" i="87" s="1"/>
  <c r="J53" i="30"/>
  <c r="B6299" i="87"/>
  <c r="C6299" i="87" s="1"/>
  <c r="K55" i="30"/>
  <c r="B1066" i="87"/>
  <c r="C1066" i="87" s="1"/>
  <c r="K56" i="30"/>
  <c r="B1067" i="87"/>
  <c r="C1067" i="87" s="1"/>
  <c r="C57" i="30"/>
  <c r="B680" i="87" s="1"/>
  <c r="C680" i="87" s="1"/>
  <c r="D57" i="30"/>
  <c r="B738" i="87" s="1"/>
  <c r="C738" i="87"/>
  <c r="E57" i="30"/>
  <c r="B796" i="87" s="1"/>
  <c r="C796" i="87" s="1"/>
  <c r="F57" i="30"/>
  <c r="B854" i="87" s="1"/>
  <c r="C854" i="87" s="1"/>
  <c r="G57" i="30"/>
  <c r="B912" i="87"/>
  <c r="C912" i="87"/>
  <c r="H57" i="30"/>
  <c r="B970" i="87"/>
  <c r="C970" i="87" s="1"/>
  <c r="I57" i="30"/>
  <c r="B6304" i="87"/>
  <c r="C6304" i="87" s="1"/>
  <c r="J57" i="30"/>
  <c r="B6305" i="87"/>
  <c r="C6305" i="87" s="1"/>
  <c r="K59" i="30"/>
  <c r="B1069" i="87" s="1"/>
  <c r="C1069" i="87" s="1"/>
  <c r="K60" i="30"/>
  <c r="B1070" i="87" s="1"/>
  <c r="C1070" i="87" s="1"/>
  <c r="K61" i="30"/>
  <c r="B1071" i="87" s="1"/>
  <c r="C1071" i="87" s="1"/>
  <c r="K62" i="30"/>
  <c r="B1072" i="87" s="1"/>
  <c r="C1072" i="87"/>
  <c r="K63" i="30"/>
  <c r="B1073" i="87"/>
  <c r="C1073" i="87"/>
  <c r="K64" i="30"/>
  <c r="B1074" i="87"/>
  <c r="C1074" i="87" s="1"/>
  <c r="C65" i="30"/>
  <c r="B688" i="87"/>
  <c r="C688" i="87" s="1"/>
  <c r="D65" i="30"/>
  <c r="E65" i="30"/>
  <c r="B804" i="87" s="1"/>
  <c r="C804" i="87" s="1"/>
  <c r="F65" i="30"/>
  <c r="B862" i="87" s="1"/>
  <c r="C862" i="87"/>
  <c r="G65" i="30"/>
  <c r="B920" i="87" s="1"/>
  <c r="C920" i="87" s="1"/>
  <c r="H65" i="30"/>
  <c r="B978" i="87" s="1"/>
  <c r="C978" i="87"/>
  <c r="I65" i="30"/>
  <c r="B6318" i="87"/>
  <c r="C6318" i="87"/>
  <c r="J65" i="30"/>
  <c r="B6319" i="87"/>
  <c r="C6319" i="87" s="1"/>
  <c r="K67" i="30"/>
  <c r="B1077" i="87"/>
  <c r="C1077" i="87" s="1"/>
  <c r="K68" i="30"/>
  <c r="B1078" i="87"/>
  <c r="C1078" i="87" s="1"/>
  <c r="K69" i="30"/>
  <c r="B1079" i="87" s="1"/>
  <c r="C1079" i="87" s="1"/>
  <c r="K70" i="30"/>
  <c r="B1080" i="87" s="1"/>
  <c r="C1080" i="87"/>
  <c r="K71" i="30"/>
  <c r="B1082" i="87" s="1"/>
  <c r="C1082" i="87" s="1"/>
  <c r="C72" i="30"/>
  <c r="B696" i="87" s="1"/>
  <c r="C696" i="87"/>
  <c r="D72" i="30"/>
  <c r="B754" i="87"/>
  <c r="C754" i="87" s="1"/>
  <c r="E72" i="30"/>
  <c r="B812" i="87"/>
  <c r="C812" i="87" s="1"/>
  <c r="F72" i="30"/>
  <c r="B870" i="87"/>
  <c r="C870" i="87" s="1"/>
  <c r="G72" i="30"/>
  <c r="B928" i="87"/>
  <c r="C928" i="87" s="1"/>
  <c r="H72" i="30"/>
  <c r="B986" i="87" s="1"/>
  <c r="C986" i="87" s="1"/>
  <c r="I72" i="30"/>
  <c r="B6330" i="87" s="1"/>
  <c r="C6330" i="87"/>
  <c r="J72" i="30"/>
  <c r="B6331" i="87" s="1"/>
  <c r="C6331" i="87" s="1"/>
  <c r="K73" i="30"/>
  <c r="B1085" i="87" s="1"/>
  <c r="C1085" i="87" s="1"/>
  <c r="K75" i="30"/>
  <c r="K78" i="30"/>
  <c r="B2916" i="87"/>
  <c r="C2916" i="87" s="1"/>
  <c r="K79" i="30"/>
  <c r="B2917" i="87" s="1"/>
  <c r="C2917" i="87" s="1"/>
  <c r="K80" i="30"/>
  <c r="B2918" i="87" s="1"/>
  <c r="C2918" i="87"/>
  <c r="K81" i="30"/>
  <c r="B2919" i="87" s="1"/>
  <c r="C2919" i="87" s="1"/>
  <c r="K82" i="30"/>
  <c r="B2920" i="87" s="1"/>
  <c r="C2920" i="87"/>
  <c r="K83" i="30"/>
  <c r="B2921" i="87"/>
  <c r="C2921" i="87" s="1"/>
  <c r="E84" i="30"/>
  <c r="B2732" i="87"/>
  <c r="C2732" i="87" s="1"/>
  <c r="H84" i="30"/>
  <c r="B2024" i="87"/>
  <c r="C2024" i="87" s="1"/>
  <c r="K85" i="30"/>
  <c r="B6339" i="87"/>
  <c r="C6339" i="87" s="1"/>
  <c r="K86" i="30"/>
  <c r="K87" i="30"/>
  <c r="B6343" i="87" s="1"/>
  <c r="C6343" i="87" s="1"/>
  <c r="K88" i="30"/>
  <c r="B6345" i="87"/>
  <c r="C6345" i="87" s="1"/>
  <c r="K89" i="30"/>
  <c r="B6347" i="87"/>
  <c r="C6347" i="87" s="1"/>
  <c r="K90" i="30"/>
  <c r="B6349" i="87"/>
  <c r="C6349" i="87" s="1"/>
  <c r="K91" i="30"/>
  <c r="B6351" i="87"/>
  <c r="C6351" i="87" s="1"/>
  <c r="H92" i="30"/>
  <c r="B6435" i="87" s="1"/>
  <c r="C6435" i="87" s="1"/>
  <c r="K93" i="30"/>
  <c r="B6353" i="87" s="1"/>
  <c r="C6353" i="87"/>
  <c r="K94" i="30"/>
  <c r="B6355" i="87" s="1"/>
  <c r="C6355" i="87" s="1"/>
  <c r="K95" i="30"/>
  <c r="B6357" i="87" s="1"/>
  <c r="C6357" i="87" s="1"/>
  <c r="K96" i="30"/>
  <c r="B6359" i="87"/>
  <c r="C6359" i="87"/>
  <c r="K97" i="30"/>
  <c r="B6361" i="87"/>
  <c r="C6361" i="87" s="1"/>
  <c r="K98" i="30"/>
  <c r="B6363" i="87"/>
  <c r="C6363" i="87" s="1"/>
  <c r="K99" i="30"/>
  <c r="B6366" i="87" s="1"/>
  <c r="C6366" i="87" s="1"/>
  <c r="E100" i="30"/>
  <c r="B6436" i="87" s="1"/>
  <c r="C6436" i="87" s="1"/>
  <c r="H100" i="30"/>
  <c r="B6437" i="87" s="1"/>
  <c r="C6437" i="87" s="1"/>
  <c r="K101" i="30"/>
  <c r="B2030" i="87" s="1"/>
  <c r="C2030" i="87" s="1"/>
  <c r="K105" i="30"/>
  <c r="B1089" i="87" s="1"/>
  <c r="C1089" i="87"/>
  <c r="K106" i="30"/>
  <c r="B1090" i="87"/>
  <c r="C1090" i="87"/>
  <c r="K107" i="30"/>
  <c r="B2738" i="87"/>
  <c r="C2738" i="87" s="1"/>
  <c r="K108" i="30"/>
  <c r="B2739" i="87"/>
  <c r="C2739" i="87" s="1"/>
  <c r="K109" i="30"/>
  <c r="B1092" i="87" s="1"/>
  <c r="C1092" i="87" s="1"/>
  <c r="H110" i="30"/>
  <c r="B6634" i="87" s="1"/>
  <c r="C6634" i="87" s="1"/>
  <c r="K111" i="30"/>
  <c r="B6637" i="87" s="1"/>
  <c r="C6637" i="87"/>
  <c r="K113" i="30"/>
  <c r="B145" i="87" s="1"/>
  <c r="C145" i="87" s="1"/>
  <c r="K120" i="30"/>
  <c r="B4023" i="87" s="1"/>
  <c r="C4023" i="87"/>
  <c r="K122" i="30"/>
  <c r="I23" i="85"/>
  <c r="I27" i="85"/>
  <c r="K123" i="30"/>
  <c r="B1218" i="87"/>
  <c r="C1218" i="87" s="1"/>
  <c r="K124" i="30"/>
  <c r="B1219" i="87"/>
  <c r="C1219" i="87" s="1"/>
  <c r="K125" i="30"/>
  <c r="B3431" i="87"/>
  <c r="C3431" i="87" s="1"/>
  <c r="K126" i="30"/>
  <c r="B1220" i="87" s="1"/>
  <c r="C1220" i="87" s="1"/>
  <c r="C127" i="30"/>
  <c r="B1166" i="87" s="1"/>
  <c r="C1166" i="87"/>
  <c r="D127" i="30"/>
  <c r="B1174" i="87" s="1"/>
  <c r="C1174" i="87" s="1"/>
  <c r="E127" i="30"/>
  <c r="F127" i="30"/>
  <c r="B1190" i="87"/>
  <c r="C1190" i="87" s="1"/>
  <c r="G127" i="30"/>
  <c r="B1199" i="87" s="1"/>
  <c r="C1199" i="87" s="1"/>
  <c r="H127" i="30"/>
  <c r="H129" i="30" s="1"/>
  <c r="I127" i="30"/>
  <c r="B6381" i="87" s="1"/>
  <c r="C6381" i="87" s="1"/>
  <c r="J127" i="30"/>
  <c r="B6382" i="87" s="1"/>
  <c r="C6382" i="87"/>
  <c r="K128" i="30"/>
  <c r="B1223" i="87" s="1"/>
  <c r="C1223" i="87"/>
  <c r="K130" i="30"/>
  <c r="B2748" i="87" s="1"/>
  <c r="C2748" i="87"/>
  <c r="K134" i="30"/>
  <c r="K135" i="30"/>
  <c r="B2930" i="87"/>
  <c r="C2930" i="87" s="1"/>
  <c r="K136" i="30"/>
  <c r="B2931" i="87" s="1"/>
  <c r="C2931" i="87" s="1"/>
  <c r="B4145" i="87"/>
  <c r="C4145" i="87" s="1"/>
  <c r="B2034" i="87"/>
  <c r="C2034" i="87"/>
  <c r="K138" i="30"/>
  <c r="B2037" i="87"/>
  <c r="C2037" i="87" s="1"/>
  <c r="K142" i="30"/>
  <c r="B1226" i="87"/>
  <c r="C1226" i="87" s="1"/>
  <c r="K143" i="30"/>
  <c r="B1227" i="87" s="1"/>
  <c r="C1227" i="87" s="1"/>
  <c r="K144" i="30"/>
  <c r="B2753" i="87" s="1"/>
  <c r="C2753" i="87" s="1"/>
  <c r="K145" i="30"/>
  <c r="B2754" i="87" s="1"/>
  <c r="C2754" i="87"/>
  <c r="K146" i="30"/>
  <c r="B1228" i="87" s="1"/>
  <c r="C1228" i="87" s="1"/>
  <c r="H147" i="30"/>
  <c r="B6638" i="87" s="1"/>
  <c r="C6638" i="87"/>
  <c r="K148" i="30"/>
  <c r="B6641" i="87"/>
  <c r="C6641" i="87"/>
  <c r="K150" i="30"/>
  <c r="K163" i="30"/>
  <c r="B1267" i="87"/>
  <c r="C1267" i="87" s="1"/>
  <c r="K164" i="30"/>
  <c r="B1268" i="87" s="1"/>
  <c r="C1268" i="87" s="1"/>
  <c r="K165" i="30"/>
  <c r="B2761" i="87" s="1"/>
  <c r="C2761" i="87" s="1"/>
  <c r="K166" i="30"/>
  <c r="B2762" i="87" s="1"/>
  <c r="C2762" i="87"/>
  <c r="K167" i="30"/>
  <c r="B1270" i="87" s="1"/>
  <c r="C1270" i="87" s="1"/>
  <c r="H168" i="30"/>
  <c r="B1257" i="87" s="1"/>
  <c r="C1257" i="87"/>
  <c r="K169" i="30"/>
  <c r="B1269" i="87"/>
  <c r="C1269" i="87"/>
  <c r="K170" i="30"/>
  <c r="B1272" i="87"/>
  <c r="C1272" i="87" s="1"/>
  <c r="K171" i="30"/>
  <c r="B1273" i="87"/>
  <c r="C1273" i="87" s="1"/>
  <c r="E172" i="30"/>
  <c r="E174" i="30" s="1"/>
  <c r="E89" i="73" s="1"/>
  <c r="E95" i="73" s="1"/>
  <c r="K173" i="30"/>
  <c r="B149" i="87"/>
  <c r="C149" i="87" s="1"/>
  <c r="K180" i="30"/>
  <c r="B4030" i="87"/>
  <c r="C4030" i="87" s="1"/>
  <c r="K182" i="30"/>
  <c r="B1320" i="87"/>
  <c r="C1320" i="87" s="1"/>
  <c r="K183" i="30"/>
  <c r="B1323" i="87" s="1"/>
  <c r="C1323" i="87" s="1"/>
  <c r="C184" i="30"/>
  <c r="B1282" i="87" s="1"/>
  <c r="C1282" i="87"/>
  <c r="D184" i="30"/>
  <c r="B1288" i="87" s="1"/>
  <c r="C1288" i="87"/>
  <c r="E184" i="30"/>
  <c r="B1294" i="87" s="1"/>
  <c r="C1294" i="87" s="1"/>
  <c r="F184" i="30"/>
  <c r="G184" i="30"/>
  <c r="H184" i="30"/>
  <c r="B1313" i="87" s="1"/>
  <c r="C1313" i="87"/>
  <c r="I184" i="30"/>
  <c r="B6401" i="87" s="1"/>
  <c r="C6401" i="87"/>
  <c r="J184" i="30"/>
  <c r="B6402" i="87"/>
  <c r="C6402" i="87"/>
  <c r="K185" i="30"/>
  <c r="B2779" i="87"/>
  <c r="C2779" i="87" s="1"/>
  <c r="K188" i="30"/>
  <c r="B2950" i="87"/>
  <c r="C2950" i="87" s="1"/>
  <c r="K189" i="30"/>
  <c r="B2951" i="87" s="1"/>
  <c r="C2951" i="87" s="1"/>
  <c r="K190" i="30"/>
  <c r="B2952" i="87" s="1"/>
  <c r="C2952" i="87" s="1"/>
  <c r="K191" i="30"/>
  <c r="B2953" i="87" s="1"/>
  <c r="C2953" i="87"/>
  <c r="K192" i="30"/>
  <c r="B2954" i="87" s="1"/>
  <c r="C2954" i="87"/>
  <c r="K193" i="30"/>
  <c r="B2955" i="87" s="1"/>
  <c r="C2955" i="87"/>
  <c r="E194" i="30"/>
  <c r="B2766" i="87"/>
  <c r="C2766" i="87"/>
  <c r="H194" i="30"/>
  <c r="K195" i="30"/>
  <c r="B2782" i="87" s="1"/>
  <c r="C2782" i="87" s="1"/>
  <c r="K199" i="30"/>
  <c r="B1326" i="87" s="1"/>
  <c r="C1326" i="87"/>
  <c r="K200" i="30"/>
  <c r="B1327" i="87" s="1"/>
  <c r="C1327" i="87" s="1"/>
  <c r="K201" i="30"/>
  <c r="B2784" i="87" s="1"/>
  <c r="C2784" i="87"/>
  <c r="K202" i="30"/>
  <c r="B2785" i="87"/>
  <c r="C2785" i="87"/>
  <c r="K203" i="30"/>
  <c r="B1328" i="87"/>
  <c r="C1328" i="87" s="1"/>
  <c r="H204" i="30"/>
  <c r="K204" i="30"/>
  <c r="B4100" i="87" s="1"/>
  <c r="C4100" i="87"/>
  <c r="K205" i="30"/>
  <c r="B6643" i="87" s="1"/>
  <c r="C6643" i="87" s="1"/>
  <c r="K206" i="30"/>
  <c r="B4154" i="87" s="1"/>
  <c r="C4154" i="87"/>
  <c r="K207" i="30"/>
  <c r="B6645" i="87"/>
  <c r="C6645" i="87" s="1"/>
  <c r="K209" i="30"/>
  <c r="B151" i="87"/>
  <c r="C151" i="87" s="1"/>
  <c r="K215" i="30"/>
  <c r="B3333" i="87"/>
  <c r="C3333" i="87" s="1"/>
  <c r="K216" i="30"/>
  <c r="B6408" i="87"/>
  <c r="C6408" i="87" s="1"/>
  <c r="K217" i="30"/>
  <c r="B3334" i="87" s="1"/>
  <c r="C3334" i="87" s="1"/>
  <c r="K218" i="30"/>
  <c r="B6410" i="87" s="1"/>
  <c r="C6410" i="87"/>
  <c r="K219" i="30"/>
  <c r="B3008" i="87" s="1"/>
  <c r="C3008" i="87" s="1"/>
  <c r="K220" i="30"/>
  <c r="B6412" i="87" s="1"/>
  <c r="C6412" i="87"/>
  <c r="K221" i="30"/>
  <c r="B1413" i="87"/>
  <c r="C1413" i="87" s="1"/>
  <c r="K222" i="30"/>
  <c r="B1414" i="87"/>
  <c r="C1414" i="87" s="1"/>
  <c r="K223" i="30"/>
  <c r="B1415" i="87"/>
  <c r="C1415" i="87" s="1"/>
  <c r="K224" i="30"/>
  <c r="B1416" i="87"/>
  <c r="C1416" i="87" s="1"/>
  <c r="K225" i="30"/>
  <c r="B1403" i="87" s="1"/>
  <c r="C1403" i="87" s="1"/>
  <c r="K226" i="30"/>
  <c r="B6414" i="87" s="1"/>
  <c r="C6414" i="87"/>
  <c r="K227" i="30"/>
  <c r="K228" i="30"/>
  <c r="B3335" i="87" s="1"/>
  <c r="C3335" i="87"/>
  <c r="D229" i="30"/>
  <c r="K232" i="30"/>
  <c r="K233" i="30"/>
  <c r="B1419" i="87" s="1"/>
  <c r="C1419" i="87"/>
  <c r="K234" i="30"/>
  <c r="B1420" i="87" s="1"/>
  <c r="C1420" i="87" s="1"/>
  <c r="K235" i="30"/>
  <c r="B1421" i="87"/>
  <c r="C1421" i="87"/>
  <c r="K236" i="30"/>
  <c r="B1422" i="87"/>
  <c r="C1422" i="87" s="1"/>
  <c r="K237" i="30"/>
  <c r="B1423" i="87"/>
  <c r="C1423" i="87" s="1"/>
  <c r="D238" i="30"/>
  <c r="B1360" i="87"/>
  <c r="C1360" i="87" s="1"/>
  <c r="K240" i="30"/>
  <c r="B1425" i="87" s="1"/>
  <c r="C1425" i="87" s="1"/>
  <c r="K241" i="30"/>
  <c r="B1426" i="87" s="1"/>
  <c r="C1426" i="87" s="1"/>
  <c r="K242" i="30"/>
  <c r="B1427" i="87" s="1"/>
  <c r="C1427" i="87"/>
  <c r="D243" i="30"/>
  <c r="B1364" i="87" s="1"/>
  <c r="C1364" i="87" s="1"/>
  <c r="K245" i="30"/>
  <c r="K246" i="30"/>
  <c r="B1430" i="87"/>
  <c r="C1430" i="87" s="1"/>
  <c r="K247" i="30"/>
  <c r="B2669" i="87" s="1"/>
  <c r="C2669" i="87" s="1"/>
  <c r="K248" i="30"/>
  <c r="B6418" i="87" s="1"/>
  <c r="C6418" i="87"/>
  <c r="K249" i="30"/>
  <c r="B6420" i="87" s="1"/>
  <c r="C6420" i="87" s="1"/>
  <c r="K250" i="30"/>
  <c r="B6422" i="87" s="1"/>
  <c r="C6422" i="87"/>
  <c r="K251" i="30"/>
  <c r="B6424" i="87"/>
  <c r="C6424" i="87" s="1"/>
  <c r="K252" i="30"/>
  <c r="B6426" i="87"/>
  <c r="C6426" i="87" s="1"/>
  <c r="K253" i="30"/>
  <c r="B6428" i="87"/>
  <c r="C6428" i="87" s="1"/>
  <c r="K254" i="30"/>
  <c r="B6430" i="87"/>
  <c r="C6430" i="87" s="1"/>
  <c r="K255" i="30"/>
  <c r="B6432" i="87" s="1"/>
  <c r="C6432" i="87" s="1"/>
  <c r="K256" i="30"/>
  <c r="B6434" i="87" s="1"/>
  <c r="C6434" i="87"/>
  <c r="D257" i="30"/>
  <c r="K259" i="30"/>
  <c r="B1432" i="87"/>
  <c r="C1432" i="87" s="1"/>
  <c r="K260" i="30"/>
  <c r="B1433" i="87"/>
  <c r="C1433" i="87" s="1"/>
  <c r="D261" i="30"/>
  <c r="B1370" i="87" s="1"/>
  <c r="C1370" i="87" s="1"/>
  <c r="K263" i="30"/>
  <c r="B1435" i="87" s="1"/>
  <c r="C1435" i="87" s="1"/>
  <c r="K264" i="30"/>
  <c r="B1436" i="87" s="1"/>
  <c r="C1436" i="87" s="1"/>
  <c r="K265" i="30"/>
  <c r="B1437" i="87" s="1"/>
  <c r="C1437" i="87"/>
  <c r="K266" i="30"/>
  <c r="B1438" i="87" s="1"/>
  <c r="C1438" i="87" s="1"/>
  <c r="K267" i="30"/>
  <c r="B1439" i="87"/>
  <c r="C1439" i="87"/>
  <c r="K268" i="30"/>
  <c r="B1440" i="87"/>
  <c r="C1440" i="87"/>
  <c r="K269" i="30"/>
  <c r="B1441" i="87"/>
  <c r="C1441" i="87" s="1"/>
  <c r="D270" i="30"/>
  <c r="B1379" i="87"/>
  <c r="C1379" i="87" s="1"/>
  <c r="K272" i="30"/>
  <c r="K273" i="30"/>
  <c r="B1445" i="87"/>
  <c r="C1445" i="87"/>
  <c r="K274" i="30"/>
  <c r="B1446" i="87" s="1"/>
  <c r="C1446" i="87" s="1"/>
  <c r="K275" i="30"/>
  <c r="B1447" i="87" s="1"/>
  <c r="C1447" i="87"/>
  <c r="K276" i="30"/>
  <c r="B1449" i="87"/>
  <c r="C1449" i="87"/>
  <c r="D277" i="30"/>
  <c r="B1387" i="87"/>
  <c r="C1387" i="87" s="1"/>
  <c r="K278" i="30"/>
  <c r="B1452" i="87"/>
  <c r="C1452" i="87" s="1"/>
  <c r="K280" i="30"/>
  <c r="B4109" i="87"/>
  <c r="C4109" i="87" s="1"/>
  <c r="B3665" i="87"/>
  <c r="C3665" i="87" s="1"/>
  <c r="K288" i="30"/>
  <c r="K289" i="30"/>
  <c r="B1456" i="87"/>
  <c r="C1456" i="87" s="1"/>
  <c r="K290" i="30"/>
  <c r="B2788" i="87" s="1"/>
  <c r="C2788" i="87"/>
  <c r="K291" i="30"/>
  <c r="B2789" i="87" s="1"/>
  <c r="C2789" i="87" s="1"/>
  <c r="K292" i="30"/>
  <c r="B1457" i="87"/>
  <c r="C1457" i="87"/>
  <c r="H293" i="30"/>
  <c r="H295" i="30"/>
  <c r="K294" i="30"/>
  <c r="B153" i="87" s="1"/>
  <c r="C153" i="87"/>
  <c r="K301" i="30"/>
  <c r="B1498" i="87" s="1"/>
  <c r="C1498" i="87" s="1"/>
  <c r="K302" i="30"/>
  <c r="B1501" i="87"/>
  <c r="C1501" i="87"/>
  <c r="C303" i="30"/>
  <c r="C312" i="30"/>
  <c r="B1467" i="87" s="1"/>
  <c r="C1467" i="87" s="1"/>
  <c r="D303" i="30"/>
  <c r="E303" i="30"/>
  <c r="F303" i="30"/>
  <c r="F312" i="30"/>
  <c r="B1485" i="87" s="1"/>
  <c r="C1485" i="87"/>
  <c r="G303" i="30"/>
  <c r="H303" i="30"/>
  <c r="I303" i="30"/>
  <c r="C6469" i="87"/>
  <c r="K307" i="30"/>
  <c r="K308" i="30"/>
  <c r="B4043" i="87"/>
  <c r="C4043" i="87" s="1"/>
  <c r="K309" i="30"/>
  <c r="B3660" i="87" s="1"/>
  <c r="C3660" i="87"/>
  <c r="E310" i="30"/>
  <c r="B6478" i="87" s="1"/>
  <c r="C6478" i="87" s="1"/>
  <c r="H310" i="30"/>
  <c r="B6479" i="87"/>
  <c r="C6479" i="87" s="1"/>
  <c r="K311" i="30"/>
  <c r="H18" i="73"/>
  <c r="B10" i="87"/>
  <c r="C10" i="87" s="1"/>
  <c r="K319" i="30"/>
  <c r="B6490" i="87"/>
  <c r="C6490" i="87"/>
  <c r="K320" i="30"/>
  <c r="B6499" i="87" s="1"/>
  <c r="C6499" i="87" s="1"/>
  <c r="K321" i="30"/>
  <c r="B6508" i="87"/>
  <c r="C6508" i="87" s="1"/>
  <c r="K322" i="30"/>
  <c r="B6517" i="87"/>
  <c r="C6517" i="87"/>
  <c r="K323" i="30"/>
  <c r="B6526" i="87"/>
  <c r="C6526" i="87"/>
  <c r="K324" i="30"/>
  <c r="B6535" i="87" s="1"/>
  <c r="C6535" i="87" s="1"/>
  <c r="K325" i="30"/>
  <c r="B6544" i="87"/>
  <c r="C6544" i="87" s="1"/>
  <c r="K326" i="30"/>
  <c r="B6553" i="87" s="1"/>
  <c r="C6553" i="87" s="1"/>
  <c r="K327" i="30"/>
  <c r="B6562" i="87" s="1"/>
  <c r="C6562" i="87" s="1"/>
  <c r="K328" i="30"/>
  <c r="B6654" i="87" s="1"/>
  <c r="C6654" i="87"/>
  <c r="K329" i="30"/>
  <c r="B6663" i="87" s="1"/>
  <c r="C6663" i="87" s="1"/>
  <c r="C330" i="30"/>
  <c r="C342" i="30" s="1"/>
  <c r="D330" i="30"/>
  <c r="D342" i="30" s="1"/>
  <c r="B6577" i="87"/>
  <c r="C6577" i="87"/>
  <c r="E330" i="30"/>
  <c r="E342" i="30" s="1"/>
  <c r="J89" i="73" s="1"/>
  <c r="J95" i="73" s="1"/>
  <c r="F330" i="30"/>
  <c r="F342" i="30"/>
  <c r="B6578" i="87" s="1"/>
  <c r="C6578" i="87" s="1"/>
  <c r="G330" i="30"/>
  <c r="H330" i="30"/>
  <c r="I330" i="30"/>
  <c r="I342" i="30" s="1"/>
  <c r="K337" i="30"/>
  <c r="B6573" i="87" s="1"/>
  <c r="C6573" i="87" s="1"/>
  <c r="K338" i="30"/>
  <c r="B6575" i="87" s="1"/>
  <c r="C6575" i="87" s="1"/>
  <c r="K339" i="30"/>
  <c r="B6609" i="87"/>
  <c r="C6609" i="87"/>
  <c r="H340" i="30"/>
  <c r="B6610" i="87" s="1"/>
  <c r="C6610" i="87" s="1"/>
  <c r="K341" i="30"/>
  <c r="B6597" i="87"/>
  <c r="C6597" i="87" s="1"/>
  <c r="K348" i="30"/>
  <c r="B3611" i="87"/>
  <c r="C3611" i="87"/>
  <c r="K349" i="30"/>
  <c r="B3612" i="87" s="1"/>
  <c r="C3612" i="87" s="1"/>
  <c r="C350" i="30"/>
  <c r="B3562" i="87" s="1"/>
  <c r="C3562" i="87" s="1"/>
  <c r="D350" i="30"/>
  <c r="B3569" i="87"/>
  <c r="C3569" i="87"/>
  <c r="E350" i="30"/>
  <c r="E352" i="30" s="1"/>
  <c r="B3578" i="87" s="1"/>
  <c r="C3578" i="87" s="1"/>
  <c r="F350" i="30"/>
  <c r="F352" i="30" s="1"/>
  <c r="F367" i="30" s="1"/>
  <c r="B3586" i="87" s="1"/>
  <c r="G350" i="30"/>
  <c r="B3590" i="87" s="1"/>
  <c r="C3590" i="87" s="1"/>
  <c r="H350" i="30"/>
  <c r="B3597" i="87"/>
  <c r="C3597" i="87"/>
  <c r="I350" i="30"/>
  <c r="I352" i="30" s="1"/>
  <c r="B6586" i="87"/>
  <c r="C6586" i="87" s="1"/>
  <c r="K351" i="30"/>
  <c r="B3614" i="87"/>
  <c r="C3614" i="87" s="1"/>
  <c r="B3616" i="87"/>
  <c r="C3616" i="87" s="1"/>
  <c r="K360" i="30"/>
  <c r="B3618" i="87"/>
  <c r="C3618" i="87"/>
  <c r="K361" i="30"/>
  <c r="B6593" i="87" s="1"/>
  <c r="C6593" i="87" s="1"/>
  <c r="H362" i="30"/>
  <c r="K363" i="30"/>
  <c r="B6667" i="87" s="1"/>
  <c r="C6667" i="87" s="1"/>
  <c r="K364" i="30"/>
  <c r="B6915" i="87"/>
  <c r="K366" i="30"/>
  <c r="B157" i="87" s="1"/>
  <c r="C157" i="87" s="1"/>
  <c r="C12" i="14"/>
  <c r="B5009" i="87"/>
  <c r="C5009" i="87" s="1"/>
  <c r="D12" i="14"/>
  <c r="B5277" i="87"/>
  <c r="C5277" i="87"/>
  <c r="E12" i="14"/>
  <c r="B5456" i="87"/>
  <c r="C5456" i="87"/>
  <c r="F12" i="14"/>
  <c r="G12" i="14"/>
  <c r="B5668" i="87"/>
  <c r="C5668" i="87"/>
  <c r="H12" i="14"/>
  <c r="B5816" i="87" s="1"/>
  <c r="C5816" i="87" s="1"/>
  <c r="I12" i="14"/>
  <c r="B5861" i="87"/>
  <c r="C5861" i="87" s="1"/>
  <c r="J12" i="14"/>
  <c r="B6066" i="87"/>
  <c r="C6066" i="87"/>
  <c r="K12" i="14"/>
  <c r="B5930" i="87" s="1"/>
  <c r="C5930" i="87" s="1"/>
  <c r="C18" i="14"/>
  <c r="B5014" i="87" s="1"/>
  <c r="C5014" i="87" s="1"/>
  <c r="D18" i="14"/>
  <c r="B5282" i="87"/>
  <c r="C5282" i="87" s="1"/>
  <c r="E18" i="14"/>
  <c r="B5461" i="87"/>
  <c r="C5461" i="87"/>
  <c r="F18" i="14"/>
  <c r="B5505" i="87"/>
  <c r="C5505" i="87"/>
  <c r="G18" i="14"/>
  <c r="B5673" i="87" s="1"/>
  <c r="C5673" i="87" s="1"/>
  <c r="H18" i="14"/>
  <c r="B5821" i="87"/>
  <c r="C5821" i="87" s="1"/>
  <c r="I18" i="14"/>
  <c r="B5866" i="87"/>
  <c r="C5866" i="87"/>
  <c r="J18" i="14"/>
  <c r="B6071" i="87" s="1"/>
  <c r="C6071" i="87" s="1"/>
  <c r="K18" i="14"/>
  <c r="B5935" i="87" s="1"/>
  <c r="C5935" i="87" s="1"/>
  <c r="C40" i="14"/>
  <c r="B5030" i="87"/>
  <c r="C5030" i="87" s="1"/>
  <c r="F63" i="14"/>
  <c r="B5522" i="87"/>
  <c r="C5522" i="87"/>
  <c r="C67" i="14"/>
  <c r="B5033" i="87"/>
  <c r="C5033" i="87"/>
  <c r="D67" i="14"/>
  <c r="B5285" i="87" s="1"/>
  <c r="C5285" i="87" s="1"/>
  <c r="E67" i="14"/>
  <c r="B5464" i="87"/>
  <c r="C5464" i="87" s="1"/>
  <c r="F67" i="14"/>
  <c r="B5525" i="87"/>
  <c r="C5525" i="87"/>
  <c r="G67" i="14"/>
  <c r="B5676" i="87" s="1"/>
  <c r="C5676" i="87" s="1"/>
  <c r="H67" i="14"/>
  <c r="B5824" i="87" s="1"/>
  <c r="C5824" i="87" s="1"/>
  <c r="I67" i="14"/>
  <c r="B5869" i="87"/>
  <c r="C5869" i="87" s="1"/>
  <c r="J67" i="14"/>
  <c r="B6084" i="87"/>
  <c r="C6084" i="87"/>
  <c r="K67" i="14"/>
  <c r="B5938" i="87"/>
  <c r="C5938" i="87"/>
  <c r="C75" i="14"/>
  <c r="B5039" i="87" s="1"/>
  <c r="C5039" i="87" s="1"/>
  <c r="C82" i="14"/>
  <c r="B5045" i="87"/>
  <c r="C5045" i="87" s="1"/>
  <c r="D82" i="14"/>
  <c r="B5291" i="87"/>
  <c r="C5291" i="87"/>
  <c r="C93" i="14"/>
  <c r="B5055" i="87" s="1"/>
  <c r="C5055" i="87" s="1"/>
  <c r="C108" i="14"/>
  <c r="B5063" i="87" s="1"/>
  <c r="C5063" i="87" s="1"/>
  <c r="D108" i="14"/>
  <c r="B5298" i="87"/>
  <c r="C5298" i="87" s="1"/>
  <c r="E108" i="14"/>
  <c r="B5469" i="87"/>
  <c r="C5469" i="87"/>
  <c r="F108" i="14"/>
  <c r="B5530" i="87"/>
  <c r="C5530" i="87"/>
  <c r="G108" i="14"/>
  <c r="B5680" i="87" s="1"/>
  <c r="C5680" i="87" s="1"/>
  <c r="H108" i="14"/>
  <c r="B5829" i="87"/>
  <c r="C5829" i="87" s="1"/>
  <c r="I108" i="14"/>
  <c r="B5873" i="87"/>
  <c r="C5873" i="87"/>
  <c r="J108" i="14"/>
  <c r="K108" i="14"/>
  <c r="B5942" i="87"/>
  <c r="C5942" i="87"/>
  <c r="C114" i="14"/>
  <c r="B5068" i="87"/>
  <c r="C5068" i="87"/>
  <c r="D114" i="14"/>
  <c r="F114" i="14"/>
  <c r="B5535" i="87"/>
  <c r="C5535" i="87" s="1"/>
  <c r="G114" i="14"/>
  <c r="B5684" i="87"/>
  <c r="C5684" i="87"/>
  <c r="C121" i="14"/>
  <c r="B5075" i="87" s="1"/>
  <c r="C5075" i="87" s="1"/>
  <c r="D121" i="14"/>
  <c r="B5310" i="87" s="1"/>
  <c r="C5310" i="87" s="1"/>
  <c r="E121" i="14"/>
  <c r="B5477" i="87" s="1"/>
  <c r="C5477" i="87" s="1"/>
  <c r="F121" i="14"/>
  <c r="B5542" i="87"/>
  <c r="C5542" i="87"/>
  <c r="G121" i="14"/>
  <c r="B5691" i="87"/>
  <c r="C5691" i="87"/>
  <c r="H121" i="14"/>
  <c r="J121" i="14"/>
  <c r="B6129" i="87"/>
  <c r="C6129" i="87" s="1"/>
  <c r="K121" i="14"/>
  <c r="B5949" i="87"/>
  <c r="C5949" i="87"/>
  <c r="C131" i="14"/>
  <c r="B5090" i="87" s="1"/>
  <c r="C5090" i="87" s="1"/>
  <c r="D131" i="14"/>
  <c r="B5312" i="87" s="1"/>
  <c r="C5312" i="87" s="1"/>
  <c r="F131" i="14"/>
  <c r="F168" i="14" s="1"/>
  <c r="C140" i="14"/>
  <c r="D140" i="14"/>
  <c r="B5326" i="87"/>
  <c r="C5326" i="87" s="1"/>
  <c r="G140" i="14"/>
  <c r="C144" i="14"/>
  <c r="B5108" i="87" s="1"/>
  <c r="C5108" i="87" s="1"/>
  <c r="G144" i="14"/>
  <c r="B5699" i="87"/>
  <c r="C5699" i="87"/>
  <c r="C154" i="14"/>
  <c r="B5121" i="87"/>
  <c r="C5121" i="87"/>
  <c r="D154" i="14"/>
  <c r="F154" i="14"/>
  <c r="B5561" i="87"/>
  <c r="C5561" i="87" s="1"/>
  <c r="G154" i="14"/>
  <c r="B4300" i="87"/>
  <c r="C4300" i="87"/>
  <c r="E168" i="14"/>
  <c r="B5480" i="87" s="1"/>
  <c r="C5480" i="87" s="1"/>
  <c r="H168" i="14"/>
  <c r="B5842" i="87" s="1"/>
  <c r="C5842" i="87" s="1"/>
  <c r="I168" i="14"/>
  <c r="J168" i="14"/>
  <c r="B6168" i="87"/>
  <c r="C6168" i="87"/>
  <c r="K168" i="14"/>
  <c r="B4943" i="87"/>
  <c r="C4943" i="87"/>
  <c r="C174" i="14"/>
  <c r="D174" i="14"/>
  <c r="B5366" i="87"/>
  <c r="C5366" i="87" s="1"/>
  <c r="E174" i="14"/>
  <c r="B4315" i="87"/>
  <c r="C4315" i="87" s="1"/>
  <c r="F174" i="14"/>
  <c r="B5598" i="87" s="1"/>
  <c r="C5598" i="87" s="1"/>
  <c r="G174" i="14"/>
  <c r="B5723" i="87" s="1"/>
  <c r="C5723" i="87" s="1"/>
  <c r="H174" i="14"/>
  <c r="B4893" i="87" s="1"/>
  <c r="C4893" i="87" s="1"/>
  <c r="I174" i="14"/>
  <c r="B4316" i="87"/>
  <c r="C4316" i="87"/>
  <c r="J174" i="14"/>
  <c r="B6172" i="87"/>
  <c r="C6172" i="87"/>
  <c r="K174" i="14"/>
  <c r="C180" i="14"/>
  <c r="B5175" i="87"/>
  <c r="C5175" i="87" s="1"/>
  <c r="D180" i="14"/>
  <c r="B5368" i="87"/>
  <c r="C5368" i="87" s="1"/>
  <c r="F180" i="14"/>
  <c r="B5601" i="87" s="1"/>
  <c r="C5601" i="87" s="1"/>
  <c r="G180" i="14"/>
  <c r="B5727" i="87" s="1"/>
  <c r="C5727" i="87" s="1"/>
  <c r="H180" i="14"/>
  <c r="B5851" i="87" s="1"/>
  <c r="C5851" i="87" s="1"/>
  <c r="K180" i="14"/>
  <c r="B5959" i="87"/>
  <c r="C5959" i="87"/>
  <c r="C187" i="14"/>
  <c r="B4338" i="87"/>
  <c r="C4338" i="87"/>
  <c r="D187" i="14"/>
  <c r="B4339" i="87" s="1"/>
  <c r="C4339" i="87" s="1"/>
  <c r="F187" i="14"/>
  <c r="B4340" i="87"/>
  <c r="C4340" i="87" s="1"/>
  <c r="G187" i="14"/>
  <c r="B4341" i="87"/>
  <c r="C4341" i="87" s="1"/>
  <c r="C197" i="14"/>
  <c r="B5189" i="87" s="1"/>
  <c r="C5189" i="87" s="1"/>
  <c r="G197" i="14"/>
  <c r="C203" i="14"/>
  <c r="B5203" i="87" s="1"/>
  <c r="C5203" i="87" s="1"/>
  <c r="D203" i="14"/>
  <c r="B5387" i="87"/>
  <c r="C5387" i="87"/>
  <c r="F203" i="14"/>
  <c r="B5620" i="87"/>
  <c r="C5620" i="87"/>
  <c r="G203" i="14"/>
  <c r="B5746" i="87" s="1"/>
  <c r="C5746" i="87" s="1"/>
  <c r="C208" i="14"/>
  <c r="B4354" i="87"/>
  <c r="C4354" i="87" s="1"/>
  <c r="D208" i="14"/>
  <c r="B4355" i="87"/>
  <c r="C4355" i="87" s="1"/>
  <c r="F208" i="14"/>
  <c r="B4356" i="87" s="1"/>
  <c r="C4356" i="87" s="1"/>
  <c r="G208" i="14"/>
  <c r="B4357" i="87" s="1"/>
  <c r="C4357" i="87" s="1"/>
  <c r="C216" i="14"/>
  <c r="B5229" i="87" s="1"/>
  <c r="C5229" i="87" s="1"/>
  <c r="D216" i="14"/>
  <c r="B5413" i="87"/>
  <c r="C5413" i="87"/>
  <c r="F216" i="14"/>
  <c r="B5646" i="87"/>
  <c r="C5646" i="87"/>
  <c r="G216" i="14"/>
  <c r="B5772" i="87" s="1"/>
  <c r="C5772" i="87" s="1"/>
  <c r="C220" i="14"/>
  <c r="B5247" i="87"/>
  <c r="C5247" i="87" s="1"/>
  <c r="D220" i="14"/>
  <c r="B5431" i="87"/>
  <c r="C5431" i="87" s="1"/>
  <c r="G220" i="14"/>
  <c r="B5790" i="87" s="1"/>
  <c r="C5790" i="87" s="1"/>
  <c r="C251" i="14"/>
  <c r="B6697" i="87" s="1"/>
  <c r="C6697" i="87" s="1"/>
  <c r="D251" i="14"/>
  <c r="B6728" i="87" s="1"/>
  <c r="C6728" i="87" s="1"/>
  <c r="E251" i="14"/>
  <c r="E265" i="14"/>
  <c r="B6968" i="87"/>
  <c r="F251" i="14"/>
  <c r="B6788" i="87"/>
  <c r="C6788" i="87"/>
  <c r="G251" i="14"/>
  <c r="B6818" i="87" s="1"/>
  <c r="C6818" i="87" s="1"/>
  <c r="H251" i="14"/>
  <c r="B6848" i="87"/>
  <c r="C6848" i="87" s="1"/>
  <c r="J251" i="14"/>
  <c r="J265" i="14"/>
  <c r="J266" i="14" s="1"/>
  <c r="K251" i="14"/>
  <c r="K265" i="14"/>
  <c r="B4385" i="87"/>
  <c r="C4385" i="87"/>
  <c r="C10" i="86"/>
  <c r="B14" i="87"/>
  <c r="C14" i="87"/>
  <c r="D10" i="86"/>
  <c r="B31" i="87" s="1"/>
  <c r="C31" i="87" s="1"/>
  <c r="E10" i="86"/>
  <c r="B47" i="87"/>
  <c r="C47" i="87" s="1"/>
  <c r="F10" i="86"/>
  <c r="B62" i="87"/>
  <c r="C62" i="87"/>
  <c r="G10" i="86"/>
  <c r="B78" i="87"/>
  <c r="C78" i="87"/>
  <c r="H10" i="86"/>
  <c r="B92" i="87" s="1"/>
  <c r="C92" i="87" s="1"/>
  <c r="I10" i="86"/>
  <c r="B103" i="87" s="1"/>
  <c r="C103" i="87" s="1"/>
  <c r="J10" i="86"/>
  <c r="B6053" i="87"/>
  <c r="C6053" i="87"/>
  <c r="K10" i="86"/>
  <c r="B125" i="87"/>
  <c r="C125" i="87"/>
  <c r="C19" i="86"/>
  <c r="B26" i="87" s="1"/>
  <c r="C26" i="87" s="1"/>
  <c r="D19" i="86"/>
  <c r="B43" i="87"/>
  <c r="C43" i="87" s="1"/>
  <c r="E19" i="86"/>
  <c r="B57" i="87"/>
  <c r="C57" i="87"/>
  <c r="F19" i="86"/>
  <c r="B74" i="87" s="1"/>
  <c r="C74" i="87" s="1"/>
  <c r="G19" i="86"/>
  <c r="B88" i="87" s="1"/>
  <c r="C88" i="87" s="1"/>
  <c r="H19" i="86"/>
  <c r="B98" i="87" s="1"/>
  <c r="C98" i="87" s="1"/>
  <c r="I19" i="86"/>
  <c r="B109" i="87"/>
  <c r="C109" i="87"/>
  <c r="J19" i="86"/>
  <c r="B6059" i="87"/>
  <c r="C6059" i="87"/>
  <c r="K19" i="86"/>
  <c r="B134" i="87" s="1"/>
  <c r="C134" i="87" s="1"/>
  <c r="F15" i="73"/>
  <c r="J18" i="73"/>
  <c r="B6602" i="87" s="1"/>
  <c r="C6602" i="87" s="1"/>
  <c r="C20" i="73"/>
  <c r="B4074" i="87" s="1"/>
  <c r="C4074" i="87" s="1"/>
  <c r="D20" i="73"/>
  <c r="B4075" i="87"/>
  <c r="C4075" i="87"/>
  <c r="E20" i="73"/>
  <c r="B4118" i="87"/>
  <c r="C4118" i="87"/>
  <c r="F20" i="73"/>
  <c r="B4076" i="87" s="1"/>
  <c r="C4076" i="87" s="1"/>
  <c r="G20" i="73"/>
  <c r="B4119" i="87"/>
  <c r="C4119" i="87" s="1"/>
  <c r="H20" i="73"/>
  <c r="B4077" i="87"/>
  <c r="C4077" i="87"/>
  <c r="J20" i="73"/>
  <c r="B5993" i="87"/>
  <c r="C5993" i="87"/>
  <c r="K20" i="73"/>
  <c r="B4078" i="87" s="1"/>
  <c r="C4078" i="87" s="1"/>
  <c r="D31" i="73"/>
  <c r="B3104" i="87" s="1"/>
  <c r="C3104" i="87" s="1"/>
  <c r="D32" i="73"/>
  <c r="B3641" i="87"/>
  <c r="C3641" i="87"/>
  <c r="E33" i="73"/>
  <c r="B3642" i="87"/>
  <c r="C3642" i="87"/>
  <c r="E39" i="73"/>
  <c r="E40" i="73"/>
  <c r="B6003" i="87"/>
  <c r="C6003" i="87"/>
  <c r="E41" i="73"/>
  <c r="B6004" i="87"/>
  <c r="C6004" i="87"/>
  <c r="E42" i="73"/>
  <c r="B6005" i="87" s="1"/>
  <c r="C6005" i="87" s="1"/>
  <c r="H43" i="73"/>
  <c r="C46" i="73"/>
  <c r="C24" i="89" s="1"/>
  <c r="F46" i="73"/>
  <c r="B3195" i="87" s="1"/>
  <c r="C3195" i="87" s="1"/>
  <c r="E24" i="89"/>
  <c r="G46" i="73"/>
  <c r="I46" i="73"/>
  <c r="F24" i="89" s="1"/>
  <c r="J46" i="73"/>
  <c r="B6014" i="87" s="1"/>
  <c r="K46" i="73"/>
  <c r="B3527" i="87"/>
  <c r="C3527" i="87"/>
  <c r="I50" i="73"/>
  <c r="C79" i="73"/>
  <c r="B3174" i="87"/>
  <c r="C3174" i="87"/>
  <c r="D79" i="73"/>
  <c r="B3180" i="87"/>
  <c r="C3180" i="87"/>
  <c r="E79" i="73"/>
  <c r="B3219" i="87" s="1"/>
  <c r="C3219" i="87" s="1"/>
  <c r="F79" i="73"/>
  <c r="B3197" i="87"/>
  <c r="C3197" i="87" s="1"/>
  <c r="G79" i="73"/>
  <c r="B3203" i="87"/>
  <c r="C3203" i="87"/>
  <c r="H79" i="73"/>
  <c r="B3241" i="87" s="1"/>
  <c r="C3241" i="87" s="1"/>
  <c r="J79" i="73"/>
  <c r="B6038" i="87" s="1"/>
  <c r="C6038" i="87"/>
  <c r="K79" i="73"/>
  <c r="B3529" i="87"/>
  <c r="C3529" i="87" s="1"/>
  <c r="D24" i="70"/>
  <c r="G27" i="70"/>
  <c r="D28" i="70"/>
  <c r="D33" i="70"/>
  <c r="I33" i="70"/>
  <c r="C64" i="70"/>
  <c r="C65" i="70"/>
  <c r="H149" i="30"/>
  <c r="B1215" i="87" s="1"/>
  <c r="C1215" i="87"/>
  <c r="H21" i="85"/>
  <c r="J21" i="85"/>
  <c r="H25" i="85"/>
  <c r="J25" i="85" s="1"/>
  <c r="H22" i="85"/>
  <c r="J22" i="85"/>
  <c r="C18" i="76"/>
  <c r="B5104" i="87"/>
  <c r="C5104" i="87"/>
  <c r="K18" i="73"/>
  <c r="B11" i="87" s="1"/>
  <c r="C11" i="87" s="1"/>
  <c r="B6568" i="87"/>
  <c r="C6568" i="87"/>
  <c r="B155" i="87"/>
  <c r="C155" i="87"/>
  <c r="C6014" i="87"/>
  <c r="B3606" i="87"/>
  <c r="C3606" i="87" s="1"/>
  <c r="C352" i="30"/>
  <c r="C367" i="30" s="1"/>
  <c r="B6566" i="87"/>
  <c r="C6566" i="87" s="1"/>
  <c r="B3666" i="87"/>
  <c r="C3666" i="87"/>
  <c r="E196" i="30"/>
  <c r="B1295" i="87" s="1"/>
  <c r="C1295" i="87" s="1"/>
  <c r="H139" i="30"/>
  <c r="B1210" i="87" s="1"/>
  <c r="C1210" i="87" s="1"/>
  <c r="B790" i="87"/>
  <c r="C790" i="87"/>
  <c r="B1429" i="87"/>
  <c r="C1429" i="87"/>
  <c r="H208" i="30"/>
  <c r="B1318" i="87" s="1"/>
  <c r="C1318" i="87" s="1"/>
  <c r="B1266" i="87"/>
  <c r="C1266" i="87"/>
  <c r="B906" i="87"/>
  <c r="C906" i="87"/>
  <c r="B674" i="87"/>
  <c r="C674" i="87"/>
  <c r="J129" i="30"/>
  <c r="B6386" i="87" s="1"/>
  <c r="C6386" i="87" s="1"/>
  <c r="F129" i="30"/>
  <c r="D129" i="30"/>
  <c r="B1176" i="87"/>
  <c r="C1176" i="87" s="1"/>
  <c r="H112" i="30"/>
  <c r="B996" i="87" s="1"/>
  <c r="C996" i="87" s="1"/>
  <c r="J90" i="73"/>
  <c r="C25" i="89"/>
  <c r="G7" i="89"/>
  <c r="W7" i="89" s="1"/>
  <c r="S22" i="89"/>
  <c r="H352" i="30"/>
  <c r="J88" i="73"/>
  <c r="H90" i="73"/>
  <c r="K80" i="73"/>
  <c r="B3530" i="87"/>
  <c r="C3530" i="87" s="1"/>
  <c r="K261" i="30"/>
  <c r="B1434" i="87"/>
  <c r="C1434" i="87"/>
  <c r="F80" i="73"/>
  <c r="B3198" i="87"/>
  <c r="C3198" i="87"/>
  <c r="J80" i="73"/>
  <c r="B6039" i="87" s="1"/>
  <c r="C6039" i="87" s="1"/>
  <c r="D25" i="89"/>
  <c r="G352" i="30"/>
  <c r="K147" i="30"/>
  <c r="K149" i="30" s="1"/>
  <c r="T22" i="89"/>
  <c r="B3172" i="87"/>
  <c r="C3172" i="87" s="1"/>
  <c r="B1207" i="87"/>
  <c r="C1207" i="87"/>
  <c r="E74" i="30"/>
  <c r="B814" i="87"/>
  <c r="C814" i="87"/>
  <c r="C74" i="30"/>
  <c r="B698" i="87"/>
  <c r="C698" i="87" s="1"/>
  <c r="G129" i="30"/>
  <c r="B1201" i="87"/>
  <c r="C1201" i="87"/>
  <c r="B728" i="87"/>
  <c r="C728" i="87"/>
  <c r="B721" i="87"/>
  <c r="C721" i="87" s="1"/>
  <c r="K33" i="30"/>
  <c r="C13" i="73" s="1"/>
  <c r="B6639" i="87"/>
  <c r="C6639" i="87" s="1"/>
  <c r="K65" i="30"/>
  <c r="B1076" i="87"/>
  <c r="C1076" i="87"/>
  <c r="B4099" i="87"/>
  <c r="C4099" i="87" s="1"/>
  <c r="B3260" i="87"/>
  <c r="C3260" i="87" s="1"/>
  <c r="B6011" i="87"/>
  <c r="C6011" i="87"/>
  <c r="H46" i="73"/>
  <c r="B3239" i="87"/>
  <c r="C3239" i="87"/>
  <c r="B3576" i="87"/>
  <c r="C3576" i="87"/>
  <c r="O22" i="89"/>
  <c r="R22" i="89"/>
  <c r="B1484" i="87"/>
  <c r="C1484" i="87"/>
  <c r="K72" i="30"/>
  <c r="B1084" i="87"/>
  <c r="C1084" i="87"/>
  <c r="K169" i="14"/>
  <c r="B5957" i="87"/>
  <c r="C5957" i="87" s="1"/>
  <c r="B5587" i="87"/>
  <c r="C5587" i="87" s="1"/>
  <c r="F6" i="73"/>
  <c r="B6908" i="87"/>
  <c r="C6908" i="87"/>
  <c r="F109" i="14"/>
  <c r="B5531" i="87" s="1"/>
  <c r="C5531" i="87" s="1"/>
  <c r="E109" i="14"/>
  <c r="B5470" i="87" s="1"/>
  <c r="C5470" i="87" s="1"/>
  <c r="E5" i="73"/>
  <c r="B2573" i="87"/>
  <c r="C2573" i="87" s="1"/>
  <c r="B5500" i="87"/>
  <c r="C5500" i="87" s="1"/>
  <c r="B6185" i="87"/>
  <c r="C6185" i="87"/>
  <c r="H109" i="14"/>
  <c r="B5968" i="87" s="1"/>
  <c r="C5968" i="87" s="1"/>
  <c r="C6" i="73"/>
  <c r="G168" i="14"/>
  <c r="B5713" i="87"/>
  <c r="C5713" i="87"/>
  <c r="D109" i="14"/>
  <c r="D5" i="73" s="1"/>
  <c r="C109" i="14"/>
  <c r="C5" i="73" s="1"/>
  <c r="B2494" i="87" s="1"/>
  <c r="C2494" i="87" s="1"/>
  <c r="B6758" i="87"/>
  <c r="C6758" i="87" s="1"/>
  <c r="B5695" i="87"/>
  <c r="C5695" i="87"/>
  <c r="I109" i="14"/>
  <c r="I5" i="73" s="1"/>
  <c r="F265" i="14"/>
  <c r="F266" i="14" s="1"/>
  <c r="B5656" i="87"/>
  <c r="C5656" i="87" s="1"/>
  <c r="B1307" i="87"/>
  <c r="C1307" i="87"/>
  <c r="G210" i="30"/>
  <c r="B1308" i="87"/>
  <c r="C1308" i="87"/>
  <c r="B1182" i="87"/>
  <c r="C1182" i="87"/>
  <c r="E129" i="30"/>
  <c r="E25" i="89"/>
  <c r="E266" i="14"/>
  <c r="H87" i="73"/>
  <c r="E169" i="14"/>
  <c r="E7" i="73" s="1"/>
  <c r="B2574" i="87" s="1"/>
  <c r="C2574" i="87" s="1"/>
  <c r="C17" i="76"/>
  <c r="B6564" i="87"/>
  <c r="C6564" i="87" s="1"/>
  <c r="G109" i="14"/>
  <c r="G6" i="73"/>
  <c r="B3352" i="87" s="1"/>
  <c r="C3352" i="87" s="1"/>
  <c r="J169" i="14"/>
  <c r="C16" i="76"/>
  <c r="H20" i="85"/>
  <c r="H27" i="85" s="1"/>
  <c r="J20" i="85"/>
  <c r="E26" i="89"/>
  <c r="K57" i="30"/>
  <c r="B1068" i="87"/>
  <c r="C1068" i="87" s="1"/>
  <c r="H74" i="30"/>
  <c r="B988" i="87"/>
  <c r="C988" i="87"/>
  <c r="K362" i="30"/>
  <c r="K365" i="30" s="1"/>
  <c r="K17" i="73" s="1"/>
  <c r="B3517" i="87" s="1"/>
  <c r="C3517" i="87" s="1"/>
  <c r="B6665" i="87"/>
  <c r="C6665" i="87"/>
  <c r="D46" i="73"/>
  <c r="B3178" i="87" s="1"/>
  <c r="C3178" i="87" s="1"/>
  <c r="C80" i="73"/>
  <c r="B3175" i="87" s="1"/>
  <c r="C3175" i="87" s="1"/>
  <c r="E18" i="73"/>
  <c r="B7" i="87"/>
  <c r="C7" i="87"/>
  <c r="H265" i="14"/>
  <c r="B4384" i="87"/>
  <c r="C4384" i="87"/>
  <c r="C129" i="30"/>
  <c r="B1168" i="87"/>
  <c r="C1168" i="87" s="1"/>
  <c r="L21" i="89"/>
  <c r="X21" i="89" s="1"/>
  <c r="L13" i="89"/>
  <c r="X13" i="89"/>
  <c r="J22" i="89"/>
  <c r="L22" i="89"/>
  <c r="X22" i="89"/>
  <c r="K110" i="30"/>
  <c r="B6635" i="87"/>
  <c r="C6635" i="87" s="1"/>
  <c r="Q26" i="89"/>
  <c r="Y26" i="89"/>
  <c r="V13" i="89"/>
  <c r="Z13" i="89" s="1"/>
  <c r="G27" i="85"/>
  <c r="E312" i="30"/>
  <c r="B1479" i="87" s="1"/>
  <c r="C1479" i="87" s="1"/>
  <c r="E210" i="30"/>
  <c r="B1296" i="87" s="1"/>
  <c r="C1296" i="87" s="1"/>
  <c r="F89" i="73"/>
  <c r="J151" i="30"/>
  <c r="B6390" i="87" s="1"/>
  <c r="C6390" i="87" s="1"/>
  <c r="B1209" i="87"/>
  <c r="C1209" i="87"/>
  <c r="H151" i="30"/>
  <c r="B1216" i="87" s="1"/>
  <c r="C1216" i="87" s="1"/>
  <c r="B6567" i="87"/>
  <c r="C6567" i="87" s="1"/>
  <c r="G342" i="30"/>
  <c r="B6569" i="87"/>
  <c r="C6569" i="87"/>
  <c r="B1496" i="87"/>
  <c r="C1496" i="87"/>
  <c r="H312" i="30"/>
  <c r="H92" i="73" s="1"/>
  <c r="B1353" i="87"/>
  <c r="C1353" i="87" s="1"/>
  <c r="H172" i="30"/>
  <c r="B1466" i="87"/>
  <c r="C1466" i="87"/>
  <c r="B1478" i="87"/>
  <c r="C1478" i="87"/>
  <c r="F18" i="73"/>
  <c r="B3564" i="87"/>
  <c r="C3564" i="87" s="1"/>
  <c r="B3599" i="87"/>
  <c r="C3599" i="87"/>
  <c r="F74" i="30"/>
  <c r="F114" i="30" s="1"/>
  <c r="J74" i="30"/>
  <c r="B6335" i="87" s="1"/>
  <c r="C6335" i="87" s="1"/>
  <c r="K303" i="30"/>
  <c r="G18" i="73"/>
  <c r="B9" i="87"/>
  <c r="C9" i="87"/>
  <c r="C18" i="73"/>
  <c r="C20" i="89"/>
  <c r="D15" i="73"/>
  <c r="D352" i="30"/>
  <c r="H342" i="30"/>
  <c r="B4042" i="87"/>
  <c r="C4042" i="87"/>
  <c r="K310" i="30"/>
  <c r="B2045" i="87" s="1"/>
  <c r="C2045" i="87" s="1"/>
  <c r="H16" i="73"/>
  <c r="B6465" i="87"/>
  <c r="C6465" i="87"/>
  <c r="I312" i="30"/>
  <c r="B1472" i="87"/>
  <c r="C1472" i="87" s="1"/>
  <c r="D312" i="30"/>
  <c r="B1395" i="87"/>
  <c r="C1395" i="87"/>
  <c r="I210" i="30"/>
  <c r="F93" i="73" s="1"/>
  <c r="C210" i="30"/>
  <c r="F87" i="73" s="1"/>
  <c r="B2929" i="87"/>
  <c r="C2929" i="87"/>
  <c r="K137" i="30"/>
  <c r="B2036" i="87" s="1"/>
  <c r="C2036" i="87" s="1"/>
  <c r="K139" i="30"/>
  <c r="D16" i="73" s="1"/>
  <c r="D18" i="89" s="1"/>
  <c r="I129" i="30"/>
  <c r="I151" i="30" s="1"/>
  <c r="I74" i="30"/>
  <c r="B2540" i="87"/>
  <c r="C2540" i="87"/>
  <c r="E17" i="89"/>
  <c r="B3583" i="87"/>
  <c r="C3583" i="87"/>
  <c r="B1454" i="87"/>
  <c r="C1454" i="87"/>
  <c r="G15" i="73"/>
  <c r="B2552" i="87"/>
  <c r="C2552" i="87"/>
  <c r="B1301" i="87"/>
  <c r="C1301" i="87" s="1"/>
  <c r="F210" i="30"/>
  <c r="B1251" i="87"/>
  <c r="C1251" i="87"/>
  <c r="K184" i="30"/>
  <c r="B6664" i="87"/>
  <c r="C6664" i="87"/>
  <c r="H365" i="30"/>
  <c r="H367" i="30"/>
  <c r="K92" i="73" s="1"/>
  <c r="B6563" i="87"/>
  <c r="C6563" i="87"/>
  <c r="B1397" i="87"/>
  <c r="C1397" i="87"/>
  <c r="G92" i="73"/>
  <c r="F91" i="73"/>
  <c r="B2771" i="87"/>
  <c r="C2771" i="87" s="1"/>
  <c r="H196" i="30"/>
  <c r="B147" i="87"/>
  <c r="C147" i="87"/>
  <c r="D18" i="73"/>
  <c r="B6" i="87"/>
  <c r="C6" i="87" s="1"/>
  <c r="B1217" i="87"/>
  <c r="C1217" i="87" s="1"/>
  <c r="K127" i="30"/>
  <c r="B1222" i="87"/>
  <c r="C1222" i="87"/>
  <c r="B1455" i="87"/>
  <c r="C1455" i="87" s="1"/>
  <c r="K293" i="30"/>
  <c r="E102" i="30"/>
  <c r="B2733" i="87"/>
  <c r="C2733" i="87"/>
  <c r="H102" i="30"/>
  <c r="H114" i="30" s="1"/>
  <c r="B6341" i="87"/>
  <c r="C6341" i="87" s="1"/>
  <c r="K92" i="30"/>
  <c r="B2032" i="87" s="1"/>
  <c r="C2032" i="87" s="1"/>
  <c r="B1087" i="87"/>
  <c r="C1087" i="87"/>
  <c r="C15" i="73"/>
  <c r="B2501" i="87" s="1"/>
  <c r="C2501" i="87" s="1"/>
  <c r="K257" i="30"/>
  <c r="B1431" i="87"/>
  <c r="C1431" i="87" s="1"/>
  <c r="K270" i="30"/>
  <c r="B1443" i="87"/>
  <c r="C1443" i="87"/>
  <c r="H23" i="85"/>
  <c r="J23" i="85" s="1"/>
  <c r="K194" i="30"/>
  <c r="B1418" i="87"/>
  <c r="C1418" i="87" s="1"/>
  <c r="K238" i="30"/>
  <c r="B1053" i="87"/>
  <c r="C1053" i="87"/>
  <c r="K42" i="30"/>
  <c r="B1058" i="87" s="1"/>
  <c r="C1058" i="87" s="1"/>
  <c r="K168" i="30"/>
  <c r="B1271" i="87" s="1"/>
  <c r="C1271" i="87" s="1"/>
  <c r="K208" i="30"/>
  <c r="F17" i="73" s="1"/>
  <c r="H24" i="85"/>
  <c r="J24" i="85"/>
  <c r="K100" i="30"/>
  <c r="B2033" i="87" s="1"/>
  <c r="C2033" i="87" s="1"/>
  <c r="K84" i="30"/>
  <c r="D151" i="30"/>
  <c r="C15" i="76"/>
  <c r="I266" i="14"/>
  <c r="B4378" i="87" s="1"/>
  <c r="C4378" i="87" s="1"/>
  <c r="B6878" i="87"/>
  <c r="C6878" i="87"/>
  <c r="J109" i="14"/>
  <c r="B6438" i="87" s="1"/>
  <c r="C6438" i="87" s="1"/>
  <c r="B6565" i="87"/>
  <c r="C6565" i="87"/>
  <c r="B1367" i="87"/>
  <c r="C1367" i="87"/>
  <c r="D279" i="30"/>
  <c r="D295" i="30" s="1"/>
  <c r="G88" i="73" s="1"/>
  <c r="G95" i="73" s="1"/>
  <c r="J210" i="30"/>
  <c r="D210" i="30"/>
  <c r="G151" i="30"/>
  <c r="D91" i="73" s="1"/>
  <c r="K53" i="30"/>
  <c r="B1065" i="87"/>
  <c r="C1065" i="87" s="1"/>
  <c r="B5" i="87"/>
  <c r="C5" i="87" s="1"/>
  <c r="C151" i="30"/>
  <c r="B1169" i="87"/>
  <c r="C1169" i="87"/>
  <c r="H80" i="73"/>
  <c r="B3242" i="87" s="1"/>
  <c r="C3242" i="87" s="1"/>
  <c r="E367" i="30"/>
  <c r="E114" i="30"/>
  <c r="B816" i="87" s="1"/>
  <c r="C816" i="87" s="1"/>
  <c r="C89" i="73"/>
  <c r="B1283" i="87"/>
  <c r="C1283" i="87"/>
  <c r="C114" i="30"/>
  <c r="B700" i="87" s="1"/>
  <c r="C700" i="87" s="1"/>
  <c r="B1051" i="87"/>
  <c r="C1051" i="87"/>
  <c r="B2499" i="87"/>
  <c r="C2499" i="87"/>
  <c r="C15" i="89"/>
  <c r="G15" i="89" s="1"/>
  <c r="W15" i="89" s="1"/>
  <c r="K7" i="73"/>
  <c r="B3513" i="87" s="1"/>
  <c r="C3513" i="87" s="1"/>
  <c r="F169" i="14"/>
  <c r="F7" i="73"/>
  <c r="E11" i="89" s="1"/>
  <c r="E10" i="89"/>
  <c r="B3351" i="87"/>
  <c r="C3351" i="87" s="1"/>
  <c r="J8" i="73"/>
  <c r="B5987" i="87" s="1"/>
  <c r="C5987" i="87" s="1"/>
  <c r="G169" i="14"/>
  <c r="B5721" i="87"/>
  <c r="C5721" i="87"/>
  <c r="C10" i="89"/>
  <c r="B3348" i="87"/>
  <c r="C3348" i="87"/>
  <c r="H5" i="73"/>
  <c r="B2598" i="87" s="1"/>
  <c r="C2598" i="87" s="1"/>
  <c r="B5969" i="87"/>
  <c r="C5969" i="87"/>
  <c r="B5299" i="87"/>
  <c r="C5299" i="87"/>
  <c r="H266" i="14"/>
  <c r="B5857" i="87" s="1"/>
  <c r="C5857" i="87" s="1"/>
  <c r="H8" i="73"/>
  <c r="B2600" i="87" s="1"/>
  <c r="C2600" i="87" s="1"/>
  <c r="G5" i="73"/>
  <c r="B5967" i="87"/>
  <c r="C5967" i="87"/>
  <c r="E8" i="73"/>
  <c r="B4386" i="87" s="1"/>
  <c r="C4386" i="87" s="1"/>
  <c r="B4377" i="87"/>
  <c r="C4377" i="87"/>
  <c r="E151" i="30"/>
  <c r="B1185" i="87" s="1"/>
  <c r="C1185" i="87" s="1"/>
  <c r="B1184" i="87"/>
  <c r="C1184" i="87"/>
  <c r="D20" i="89"/>
  <c r="K112" i="30"/>
  <c r="C17" i="73"/>
  <c r="D24" i="89"/>
  <c r="D80" i="73"/>
  <c r="B3181" i="87" s="1"/>
  <c r="C3181" i="87" s="1"/>
  <c r="J7" i="73"/>
  <c r="B5986" i="87"/>
  <c r="C5986" i="87" s="1"/>
  <c r="B6169" i="87"/>
  <c r="C6169" i="87" s="1"/>
  <c r="B2603" i="87"/>
  <c r="C2603" i="87"/>
  <c r="B6385" i="87"/>
  <c r="C6385" i="87"/>
  <c r="D367" i="30"/>
  <c r="K88" i="73" s="1"/>
  <c r="B3571" i="87"/>
  <c r="C3571" i="87"/>
  <c r="B872" i="87"/>
  <c r="C872" i="87" s="1"/>
  <c r="H174" i="30"/>
  <c r="B1260" i="87"/>
  <c r="C1260" i="87"/>
  <c r="H93" i="73"/>
  <c r="B6480" i="87"/>
  <c r="C6480" i="87" s="1"/>
  <c r="B3565" i="87"/>
  <c r="C3565" i="87" s="1"/>
  <c r="K87" i="73"/>
  <c r="B3579" i="87"/>
  <c r="C3579" i="87"/>
  <c r="K89" i="73"/>
  <c r="J91" i="73"/>
  <c r="B6579" i="87"/>
  <c r="C6579" i="87" s="1"/>
  <c r="D94" i="73"/>
  <c r="B990" i="87"/>
  <c r="C990" i="87" s="1"/>
  <c r="J87" i="73"/>
  <c r="B6576" i="87"/>
  <c r="C6576" i="87"/>
  <c r="B3601" i="87"/>
  <c r="C3601" i="87" s="1"/>
  <c r="F14" i="73"/>
  <c r="B1324" i="87"/>
  <c r="C1324" i="87"/>
  <c r="B6613" i="87"/>
  <c r="C6613" i="87"/>
  <c r="J92" i="73"/>
  <c r="B3667" i="87"/>
  <c r="C3667" i="87"/>
  <c r="G16" i="73"/>
  <c r="B5975" i="87"/>
  <c r="C5975" i="87"/>
  <c r="G17" i="73"/>
  <c r="B2554" i="87" s="1"/>
  <c r="C2554" i="87" s="1"/>
  <c r="B1458" i="87"/>
  <c r="C1458" i="87"/>
  <c r="B2773" i="87"/>
  <c r="C2773" i="87"/>
  <c r="H210" i="30"/>
  <c r="B1473" i="87"/>
  <c r="C1473" i="87" s="1"/>
  <c r="H88" i="73"/>
  <c r="K129" i="30"/>
  <c r="K151" i="30" s="1"/>
  <c r="B1231" i="87" s="1"/>
  <c r="C1231" i="87" s="1"/>
  <c r="B1302" i="87"/>
  <c r="C1302" i="87"/>
  <c r="F90" i="73"/>
  <c r="B3585" i="87"/>
  <c r="C3585" i="87"/>
  <c r="K172" i="30"/>
  <c r="B1274" i="87" s="1"/>
  <c r="C1274" i="87" s="1"/>
  <c r="B1424" i="87"/>
  <c r="C1424" i="87"/>
  <c r="B2780" i="87"/>
  <c r="C2780" i="87"/>
  <c r="K196" i="30"/>
  <c r="K210" i="30"/>
  <c r="B1331" i="87" s="1"/>
  <c r="C1331" i="87" s="1"/>
  <c r="B2031" i="87"/>
  <c r="C2031" i="87"/>
  <c r="K102" i="30"/>
  <c r="C16" i="73" s="1"/>
  <c r="B2502" i="87" s="1"/>
  <c r="B1202" i="87"/>
  <c r="C1202" i="87" s="1"/>
  <c r="B6406" i="87"/>
  <c r="C6406" i="87"/>
  <c r="F94" i="73"/>
  <c r="J267" i="14"/>
  <c r="B6124" i="87"/>
  <c r="C6124" i="87"/>
  <c r="J5" i="73"/>
  <c r="B1094" i="87"/>
  <c r="C1094" i="87"/>
  <c r="D92" i="73"/>
  <c r="B4146" i="87"/>
  <c r="C4146" i="87"/>
  <c r="B1289" i="87"/>
  <c r="C1289" i="87"/>
  <c r="F88" i="73"/>
  <c r="B1389" i="87"/>
  <c r="C1389" i="87"/>
  <c r="B6612" i="87"/>
  <c r="C6612" i="87" s="1"/>
  <c r="B6580" i="87"/>
  <c r="C6580" i="87" s="1"/>
  <c r="J93" i="73"/>
  <c r="B1177" i="87"/>
  <c r="C1177" i="87" s="1"/>
  <c r="D88" i="73"/>
  <c r="C87" i="73"/>
  <c r="D87" i="73"/>
  <c r="B5596" i="87"/>
  <c r="C5596" i="87" s="1"/>
  <c r="G7" i="73"/>
  <c r="B2547" i="87"/>
  <c r="C2547" i="87"/>
  <c r="G24" i="89"/>
  <c r="W24" i="89" s="1"/>
  <c r="D26" i="89"/>
  <c r="E17" i="73"/>
  <c r="B2577" i="87" s="1"/>
  <c r="C2577" i="87" s="1"/>
  <c r="E92" i="73"/>
  <c r="B1261" i="87"/>
  <c r="C1261" i="87"/>
  <c r="B3572" i="87"/>
  <c r="C3572" i="87"/>
  <c r="B6389" i="87"/>
  <c r="C6389" i="87"/>
  <c r="D93" i="73"/>
  <c r="C3586" i="87"/>
  <c r="K90" i="73"/>
  <c r="D14" i="73"/>
  <c r="D16" i="89" s="1"/>
  <c r="B1319" i="87"/>
  <c r="C1319" i="87"/>
  <c r="F92" i="73"/>
  <c r="B2539" i="87"/>
  <c r="C2539" i="87" s="1"/>
  <c r="E16" i="89"/>
  <c r="B3603" i="87"/>
  <c r="C3603" i="87" s="1"/>
  <c r="B1225" i="87"/>
  <c r="C1225" i="87" s="1"/>
  <c r="F16" i="73"/>
  <c r="E18" i="89" s="1"/>
  <c r="B1325" i="87"/>
  <c r="C1325" i="87"/>
  <c r="E19" i="89"/>
  <c r="B2542" i="87"/>
  <c r="C2542" i="87"/>
  <c r="B1088" i="87"/>
  <c r="C1088" i="87" s="1"/>
  <c r="B1391" i="87"/>
  <c r="C1391" i="87"/>
  <c r="D89" i="73"/>
  <c r="B2503" i="87"/>
  <c r="C2503" i="87" s="1"/>
  <c r="C19" i="89"/>
  <c r="B5985" i="87"/>
  <c r="C5985" i="87"/>
  <c r="J9" i="73"/>
  <c r="B6186" i="87"/>
  <c r="C6186" i="87" s="1"/>
  <c r="B2512" i="87"/>
  <c r="C2512" i="87"/>
  <c r="B2514" i="87"/>
  <c r="C2514" i="87" s="1"/>
  <c r="B2541" i="87"/>
  <c r="C2541" i="87"/>
  <c r="C2502" i="87"/>
  <c r="B5988" i="87"/>
  <c r="C5988" i="87" s="1"/>
  <c r="B3617" i="87"/>
  <c r="C3617" i="87"/>
  <c r="K16" i="73"/>
  <c r="B3516" i="87"/>
  <c r="C3516" i="87"/>
  <c r="B2507" i="87" l="1"/>
  <c r="C2507" i="87" s="1"/>
  <c r="D9" i="89"/>
  <c r="B5662" i="87"/>
  <c r="C5662" i="87" s="1"/>
  <c r="F8" i="73"/>
  <c r="F267" i="14"/>
  <c r="G20" i="89"/>
  <c r="W20" i="89" s="1"/>
  <c r="J27" i="85"/>
  <c r="G367" i="30"/>
  <c r="B3592" i="87"/>
  <c r="C3592" i="87" s="1"/>
  <c r="B3201" i="87"/>
  <c r="C3201" i="87" s="1"/>
  <c r="G80" i="73"/>
  <c r="B3204" i="87" s="1"/>
  <c r="C3204" i="87" s="1"/>
  <c r="B1444" i="87"/>
  <c r="C1444" i="87" s="1"/>
  <c r="K277" i="30"/>
  <c r="B1451" i="87" s="1"/>
  <c r="C1451" i="87" s="1"/>
  <c r="B1497" i="87"/>
  <c r="C1497" i="87" s="1"/>
  <c r="E20" i="89"/>
  <c r="B8" i="87"/>
  <c r="C8" i="87" s="1"/>
  <c r="C92" i="73"/>
  <c r="L92" i="73" s="1"/>
  <c r="B997" i="87"/>
  <c r="C997" i="87" s="1"/>
  <c r="F95" i="73"/>
  <c r="C168" i="14"/>
  <c r="B4306" i="87"/>
  <c r="C4306" i="87" s="1"/>
  <c r="I169" i="14"/>
  <c r="B5337" i="87"/>
  <c r="C5337" i="87" s="1"/>
  <c r="D168" i="14"/>
  <c r="B1409" i="87"/>
  <c r="C1409" i="87" s="1"/>
  <c r="K229" i="30"/>
  <c r="F19" i="73"/>
  <c r="E21" i="89"/>
  <c r="J114" i="30"/>
  <c r="B5064" i="87"/>
  <c r="C5064" i="87" s="1"/>
  <c r="K350" i="30"/>
  <c r="K330" i="30"/>
  <c r="B2513" i="87"/>
  <c r="C2513" i="87" s="1"/>
  <c r="D17" i="89"/>
  <c r="B874" i="87"/>
  <c r="C874" i="87" s="1"/>
  <c r="C90" i="73"/>
  <c r="B3168" i="87"/>
  <c r="C3168" i="87" s="1"/>
  <c r="F9" i="89"/>
  <c r="B5168" i="87"/>
  <c r="C5168" i="87" s="1"/>
  <c r="C266" i="14"/>
  <c r="C9" i="89"/>
  <c r="B1059" i="87"/>
  <c r="C1059" i="87" s="1"/>
  <c r="K47" i="30"/>
  <c r="B1062" i="87" s="1"/>
  <c r="C1062" i="87" s="1"/>
  <c r="N22" i="89"/>
  <c r="Q21" i="89"/>
  <c r="Y21" i="89" s="1"/>
  <c r="J4" i="86"/>
  <c r="J11" i="73"/>
  <c r="B5990" i="87" s="1"/>
  <c r="C5990" i="87" s="1"/>
  <c r="B1502" i="87"/>
  <c r="C1502" i="87" s="1"/>
  <c r="K312" i="30"/>
  <c r="B1503" i="87" s="1"/>
  <c r="C1503" i="87" s="1"/>
  <c r="H14" i="73"/>
  <c r="B6181" i="87"/>
  <c r="C6181" i="87" s="1"/>
  <c r="G265" i="14"/>
  <c r="B5806" i="87" s="1"/>
  <c r="C5806" i="87" s="1"/>
  <c r="D19" i="73"/>
  <c r="B1252" i="87"/>
  <c r="C1252" i="87" s="1"/>
  <c r="C17" i="89"/>
  <c r="B6334" i="87"/>
  <c r="C6334" i="87" s="1"/>
  <c r="I114" i="30"/>
  <c r="B6405" i="87"/>
  <c r="C6405" i="87" s="1"/>
  <c r="E9" i="73"/>
  <c r="G312" i="30"/>
  <c r="B1490" i="87"/>
  <c r="C1490" i="87" s="1"/>
  <c r="B1224" i="87"/>
  <c r="C1224" i="87" s="1"/>
  <c r="I8" i="73"/>
  <c r="B3619" i="87"/>
  <c r="C3619" i="87" s="1"/>
  <c r="C265" i="14"/>
  <c r="B5263" i="87" s="1"/>
  <c r="C5263" i="87" s="1"/>
  <c r="B1192" i="87"/>
  <c r="C1192" i="87" s="1"/>
  <c r="F151" i="30"/>
  <c r="B4894" i="87"/>
  <c r="C4894" i="87" s="1"/>
  <c r="K266" i="14"/>
  <c r="B1230" i="87"/>
  <c r="C1230" i="87" s="1"/>
  <c r="D17" i="73"/>
  <c r="Q13" i="89"/>
  <c r="Y13" i="89" s="1"/>
  <c r="M22" i="89"/>
  <c r="Q22" i="89" s="1"/>
  <c r="Y22" i="89" s="1"/>
  <c r="L87" i="73"/>
  <c r="C18" i="89"/>
  <c r="G18" i="89" s="1"/>
  <c r="W18" i="89" s="1"/>
  <c r="B2546" i="87"/>
  <c r="C2546" i="87" s="1"/>
  <c r="J28" i="85"/>
  <c r="D265" i="14"/>
  <c r="I79" i="73"/>
  <c r="B2048" i="87"/>
  <c r="C2048" i="87" s="1"/>
  <c r="C26" i="89"/>
  <c r="B6909" i="87"/>
  <c r="E267" i="14"/>
  <c r="C14" i="76"/>
  <c r="B6002" i="87"/>
  <c r="C6002" i="87" s="1"/>
  <c r="B2536" i="87"/>
  <c r="C2536" i="87" s="1"/>
  <c r="H89" i="73"/>
  <c r="F5" i="73"/>
  <c r="K340" i="30"/>
  <c r="B5557" i="87"/>
  <c r="C5557" i="87" s="1"/>
  <c r="B6590" i="87"/>
  <c r="C6590" i="87" s="1"/>
  <c r="I367" i="30"/>
  <c r="B746" i="87"/>
  <c r="C746" i="87" s="1"/>
  <c r="D74" i="30"/>
  <c r="B1330" i="87"/>
  <c r="C1330" i="87" s="1"/>
  <c r="B5487" i="87"/>
  <c r="C5487" i="87" s="1"/>
  <c r="B5836" i="87"/>
  <c r="C5836" i="87" s="1"/>
  <c r="H169" i="14"/>
  <c r="H267" i="14" s="1"/>
  <c r="B5303" i="87"/>
  <c r="C5303" i="87" s="1"/>
  <c r="D6" i="73"/>
  <c r="K109" i="14"/>
  <c r="G74" i="30"/>
  <c r="E46" i="73"/>
  <c r="K243" i="30"/>
  <c r="B7001" i="87"/>
  <c r="K160" i="30"/>
  <c r="B7010" i="87"/>
  <c r="B7014" i="87"/>
  <c r="J16" i="73"/>
  <c r="B7019" i="87" s="1"/>
  <c r="B5858" i="87" l="1"/>
  <c r="C5858" i="87" s="1"/>
  <c r="K313" i="30"/>
  <c r="B1504" i="87" s="1"/>
  <c r="C1504" i="87" s="1"/>
  <c r="B5663" i="87"/>
  <c r="C5663" i="87" s="1"/>
  <c r="K211" i="30"/>
  <c r="B1332" i="87" s="1"/>
  <c r="C1332" i="87" s="1"/>
  <c r="J17" i="73"/>
  <c r="B5991" i="87" s="1"/>
  <c r="C5991" i="87" s="1"/>
  <c r="B6611" i="87"/>
  <c r="C6611" i="87" s="1"/>
  <c r="C4" i="93"/>
  <c r="D21" i="73"/>
  <c r="B4080" i="87" s="1"/>
  <c r="C4080" i="87" s="1"/>
  <c r="B2516" i="87"/>
  <c r="C2516" i="87" s="1"/>
  <c r="D13" i="86"/>
  <c r="B2543" i="87"/>
  <c r="C2543" i="87" s="1"/>
  <c r="F13" i="86"/>
  <c r="F21" i="73"/>
  <c r="B4082" i="87" s="1"/>
  <c r="C4082" i="87" s="1"/>
  <c r="D4" i="93"/>
  <c r="K352" i="30"/>
  <c r="B3613" i="87"/>
  <c r="C3613" i="87" s="1"/>
  <c r="G114" i="30"/>
  <c r="B930" i="87"/>
  <c r="C930" i="87" s="1"/>
  <c r="B3261" i="87"/>
  <c r="C3261" i="87" s="1"/>
  <c r="I13" i="86"/>
  <c r="F25" i="89"/>
  <c r="I80" i="73"/>
  <c r="B3262" i="87" s="1"/>
  <c r="C3262" i="87" s="1"/>
  <c r="B5355" i="87"/>
  <c r="C5355" i="87" s="1"/>
  <c r="D169" i="14"/>
  <c r="K267" i="14"/>
  <c r="B5971" i="87"/>
  <c r="C5971" i="87" s="1"/>
  <c r="K5" i="73"/>
  <c r="B5444" i="87"/>
  <c r="C5444" i="87" s="1"/>
  <c r="D266" i="14"/>
  <c r="B2515" i="87"/>
  <c r="C2515" i="87" s="1"/>
  <c r="D19" i="89"/>
  <c r="G19" i="89" s="1"/>
  <c r="W19" i="89" s="1"/>
  <c r="F12" i="89"/>
  <c r="B4387" i="87"/>
  <c r="C4387" i="87" s="1"/>
  <c r="G17" i="89"/>
  <c r="W17" i="89" s="1"/>
  <c r="B2602" i="87"/>
  <c r="C2602" i="87" s="1"/>
  <c r="H19" i="73"/>
  <c r="B6369" i="87"/>
  <c r="C6369" i="87" s="1"/>
  <c r="C94" i="73"/>
  <c r="L94" i="73" s="1"/>
  <c r="E4" i="86"/>
  <c r="B2575" i="87"/>
  <c r="C2575" i="87" s="1"/>
  <c r="E11" i="73"/>
  <c r="B4067" i="87" s="1"/>
  <c r="C4067" i="87" s="1"/>
  <c r="B1428" i="87"/>
  <c r="C1428" i="87" s="1"/>
  <c r="K279" i="30"/>
  <c r="D114" i="30"/>
  <c r="K74" i="30"/>
  <c r="B756" i="87"/>
  <c r="C756" i="87" s="1"/>
  <c r="D10" i="89"/>
  <c r="G10" i="89" s="1"/>
  <c r="W10" i="89" s="1"/>
  <c r="B3349" i="87"/>
  <c r="C3349" i="87" s="1"/>
  <c r="K93" i="73"/>
  <c r="B6594" i="87"/>
  <c r="C6594" i="87" s="1"/>
  <c r="G266" i="14"/>
  <c r="L90" i="73"/>
  <c r="I267" i="14"/>
  <c r="B5889" i="87" s="1"/>
  <c r="C5889" i="87" s="1"/>
  <c r="B4159" i="87"/>
  <c r="C4159" i="87" s="1"/>
  <c r="I7" i="73"/>
  <c r="K91" i="73"/>
  <c r="K95" i="73" s="1"/>
  <c r="B3593" i="87"/>
  <c r="C3593" i="87" s="1"/>
  <c r="F9" i="73"/>
  <c r="E9" i="89"/>
  <c r="E13" i="89" s="1"/>
  <c r="E22" i="89" s="1"/>
  <c r="E27" i="89" s="1"/>
  <c r="J7" i="89" s="1"/>
  <c r="J27" i="89" s="1"/>
  <c r="O7" i="89" s="1"/>
  <c r="O27" i="89" s="1"/>
  <c r="T7" i="89" s="1"/>
  <c r="T27" i="89" s="1"/>
  <c r="B2534" i="87"/>
  <c r="C2534" i="87" s="1"/>
  <c r="B1417" i="87"/>
  <c r="C1417" i="87" s="1"/>
  <c r="K295" i="30"/>
  <c r="B1460" i="87" s="1"/>
  <c r="C1460" i="87" s="1"/>
  <c r="G13" i="73"/>
  <c r="E80" i="73"/>
  <c r="B3220" i="87" s="1"/>
  <c r="C3220" i="87" s="1"/>
  <c r="B3217" i="87"/>
  <c r="C3217" i="87" s="1"/>
  <c r="B6368" i="87"/>
  <c r="C6368" i="87" s="1"/>
  <c r="C93" i="73"/>
  <c r="L93" i="73" s="1"/>
  <c r="B5965" i="87"/>
  <c r="C5965" i="87" s="1"/>
  <c r="K8" i="73"/>
  <c r="B3661" i="87" s="1"/>
  <c r="C3661" i="87" s="1"/>
  <c r="B1193" i="87"/>
  <c r="C1193" i="87" s="1"/>
  <c r="D90" i="73"/>
  <c r="D95" i="73" s="1"/>
  <c r="B5269" i="87"/>
  <c r="C5269" i="87" s="1"/>
  <c r="C8" i="73"/>
  <c r="J11" i="86"/>
  <c r="B6042" i="87"/>
  <c r="C6042" i="87" s="1"/>
  <c r="B6571" i="87"/>
  <c r="C6571" i="87" s="1"/>
  <c r="K342" i="30"/>
  <c r="J14" i="73"/>
  <c r="E12" i="89"/>
  <c r="B2537" i="87"/>
  <c r="C2537" i="87" s="1"/>
  <c r="E16" i="73"/>
  <c r="B7003" i="87"/>
  <c r="K174" i="30"/>
  <c r="B1275" i="87" s="1"/>
  <c r="C1275" i="87" s="1"/>
  <c r="H7" i="73"/>
  <c r="B5849" i="87"/>
  <c r="C5849" i="87" s="1"/>
  <c r="B5495" i="87"/>
  <c r="C5495" i="87" s="1"/>
  <c r="H91" i="73"/>
  <c r="H95" i="73" s="1"/>
  <c r="B1491" i="87"/>
  <c r="C1491" i="87" s="1"/>
  <c r="L89" i="73"/>
  <c r="G9" i="89"/>
  <c r="W9" i="89" s="1"/>
  <c r="C169" i="14"/>
  <c r="B5157" i="87"/>
  <c r="C5157" i="87" s="1"/>
  <c r="B46" i="87" l="1"/>
  <c r="C46" i="87" s="1"/>
  <c r="E11" i="86"/>
  <c r="B2538" i="87"/>
  <c r="C2538" i="87" s="1"/>
  <c r="F4" i="86"/>
  <c r="D3" i="93"/>
  <c r="D5" i="93" s="1"/>
  <c r="F11" i="73"/>
  <c r="B4068" i="87" s="1"/>
  <c r="C4068" i="87" s="1"/>
  <c r="F22" i="73"/>
  <c r="B5812" i="87"/>
  <c r="C5812" i="87" s="1"/>
  <c r="G8" i="73"/>
  <c r="G267" i="14"/>
  <c r="G14" i="73"/>
  <c r="B2551" i="87" s="1"/>
  <c r="C2551" i="87" s="1"/>
  <c r="B1453" i="87"/>
  <c r="C1453" i="87" s="1"/>
  <c r="H21" i="73"/>
  <c r="B4084" i="87" s="1"/>
  <c r="C4084" i="87" s="1"/>
  <c r="B2604" i="87"/>
  <c r="C2604" i="87" s="1"/>
  <c r="H13" i="86"/>
  <c r="B106" i="87"/>
  <c r="C106" i="87" s="1"/>
  <c r="I20" i="86"/>
  <c r="B110" i="87" s="1"/>
  <c r="C110" i="87" s="1"/>
  <c r="F20" i="86"/>
  <c r="B75" i="87" s="1"/>
  <c r="C75" i="87" s="1"/>
  <c r="B65" i="87"/>
  <c r="C65" i="87" s="1"/>
  <c r="K14" i="73"/>
  <c r="K367" i="30"/>
  <c r="B3621" i="87" s="1"/>
  <c r="C3621" i="87" s="1"/>
  <c r="B3615" i="87"/>
  <c r="C3615" i="87" s="1"/>
  <c r="B6054" i="87"/>
  <c r="C6054" i="87" s="1"/>
  <c r="J12" i="86"/>
  <c r="C88" i="73"/>
  <c r="B758" i="87"/>
  <c r="C758" i="87" s="1"/>
  <c r="D8" i="73"/>
  <c r="B5450" i="87"/>
  <c r="C5450" i="87" s="1"/>
  <c r="F26" i="89"/>
  <c r="G25" i="89"/>
  <c r="C7" i="73"/>
  <c r="B5166" i="87"/>
  <c r="C5166" i="87" s="1"/>
  <c r="C267" i="14"/>
  <c r="K175" i="30"/>
  <c r="B1276" i="87" s="1"/>
  <c r="C1276" i="87" s="1"/>
  <c r="K9" i="73"/>
  <c r="B3512" i="87"/>
  <c r="C3512" i="87" s="1"/>
  <c r="B5364" i="87"/>
  <c r="C5364" i="87" s="1"/>
  <c r="D7" i="73"/>
  <c r="D267" i="14"/>
  <c r="B2576" i="87"/>
  <c r="C2576" i="87" s="1"/>
  <c r="E19" i="73"/>
  <c r="B1086" i="87"/>
  <c r="C1086" i="87" s="1"/>
  <c r="K114" i="30"/>
  <c r="B1095" i="87" s="1"/>
  <c r="C1095" i="87" s="1"/>
  <c r="C14" i="73"/>
  <c r="C12" i="89"/>
  <c r="B2497" i="87"/>
  <c r="C2497" i="87" s="1"/>
  <c r="D21" i="89"/>
  <c r="B5981" i="87"/>
  <c r="C5981" i="87" s="1"/>
  <c r="J19" i="73"/>
  <c r="B34" i="87"/>
  <c r="C34" i="87" s="1"/>
  <c r="D20" i="86"/>
  <c r="B44" i="87" s="1"/>
  <c r="C44" i="87" s="1"/>
  <c r="B4954" i="87"/>
  <c r="C4954" i="87" s="1"/>
  <c r="F11" i="89"/>
  <c r="F13" i="89" s="1"/>
  <c r="F22" i="89" s="1"/>
  <c r="F27" i="89" s="1"/>
  <c r="K7" i="89" s="1"/>
  <c r="K27" i="89" s="1"/>
  <c r="P7" i="89" s="1"/>
  <c r="P27" i="89" s="1"/>
  <c r="U7" i="89" s="1"/>
  <c r="U27" i="89" s="1"/>
  <c r="I9" i="73"/>
  <c r="B2599" i="87"/>
  <c r="C2599" i="87" s="1"/>
  <c r="H9" i="73"/>
  <c r="B6614" i="87"/>
  <c r="C6614" i="87" s="1"/>
  <c r="K343" i="30"/>
  <c r="B6615" i="87" s="1"/>
  <c r="C6615" i="87" s="1"/>
  <c r="B2550" i="87"/>
  <c r="C2550" i="87" s="1"/>
  <c r="G19" i="73"/>
  <c r="B5966" i="87"/>
  <c r="C5966" i="87" s="1"/>
  <c r="K368" i="30"/>
  <c r="B3624" i="87" s="1"/>
  <c r="C3624" i="87" s="1"/>
  <c r="C91" i="73"/>
  <c r="L91" i="73" s="1"/>
  <c r="B932" i="87"/>
  <c r="C932" i="87" s="1"/>
  <c r="B6055" i="87" l="1"/>
  <c r="C6055" i="87" s="1"/>
  <c r="W25" i="89"/>
  <c r="G26" i="89"/>
  <c r="W26" i="89" s="1"/>
  <c r="B2555" i="87"/>
  <c r="C2555" i="87" s="1"/>
  <c r="G13" i="86"/>
  <c r="G21" i="73"/>
  <c r="B4083" i="87" s="1"/>
  <c r="C4083" i="87" s="1"/>
  <c r="C16" i="89"/>
  <c r="B2500" i="87"/>
  <c r="C2500" i="87" s="1"/>
  <c r="C19" i="73"/>
  <c r="D12" i="89"/>
  <c r="B2510" i="87"/>
  <c r="C2510" i="87" s="1"/>
  <c r="B3169" i="87"/>
  <c r="C3169" i="87" s="1"/>
  <c r="I4" i="86"/>
  <c r="E3" i="93"/>
  <c r="E5" i="93" s="1"/>
  <c r="I22" i="73"/>
  <c r="I11" i="73"/>
  <c r="B4071" i="87" s="1"/>
  <c r="C4071" i="87" s="1"/>
  <c r="B2509" i="87"/>
  <c r="C2509" i="87" s="1"/>
  <c r="D11" i="89"/>
  <c r="D13" i="89" s="1"/>
  <c r="D22" i="89" s="1"/>
  <c r="D27" i="89" s="1"/>
  <c r="I7" i="89" s="1"/>
  <c r="I27" i="89" s="1"/>
  <c r="N7" i="89" s="1"/>
  <c r="N27" i="89" s="1"/>
  <c r="S7" i="89" s="1"/>
  <c r="S27" i="89" s="1"/>
  <c r="D9" i="73"/>
  <c r="H20" i="86"/>
  <c r="B99" i="87" s="1"/>
  <c r="C99" i="87" s="1"/>
  <c r="B95" i="87"/>
  <c r="C95" i="87" s="1"/>
  <c r="G12" i="89"/>
  <c r="W12" i="89" s="1"/>
  <c r="B3515" i="87"/>
  <c r="C3515" i="87" s="1"/>
  <c r="K19" i="73"/>
  <c r="F11" i="86"/>
  <c r="B60" i="87"/>
  <c r="C60" i="87" s="1"/>
  <c r="J13" i="86"/>
  <c r="J21" i="73"/>
  <c r="B5994" i="87" s="1"/>
  <c r="C5994" i="87" s="1"/>
  <c r="B5992" i="87"/>
  <c r="C5992" i="87" s="1"/>
  <c r="J22" i="73"/>
  <c r="E21" i="73"/>
  <c r="B4081" i="87" s="1"/>
  <c r="C4081" i="87" s="1"/>
  <c r="E13" i="86"/>
  <c r="B2578" i="87"/>
  <c r="C2578" i="87" s="1"/>
  <c r="E22" i="73"/>
  <c r="B5813" i="87"/>
  <c r="C5813" i="87" s="1"/>
  <c r="K296" i="30"/>
  <c r="B1461" i="87" s="1"/>
  <c r="C1461" i="87" s="1"/>
  <c r="E12" i="86"/>
  <c r="B48" i="87"/>
  <c r="C48" i="87" s="1"/>
  <c r="B5451" i="87"/>
  <c r="C5451" i="87" s="1"/>
  <c r="K152" i="30"/>
  <c r="B1232" i="87" s="1"/>
  <c r="C1232" i="87" s="1"/>
  <c r="B2496" i="87"/>
  <c r="C2496" i="87" s="1"/>
  <c r="C11" i="89"/>
  <c r="C9" i="73"/>
  <c r="F81" i="73"/>
  <c r="B2544" i="87"/>
  <c r="C2544" i="87" s="1"/>
  <c r="B3514" i="87"/>
  <c r="C3514" i="87" s="1"/>
  <c r="K11" i="73"/>
  <c r="B4073" i="87" s="1"/>
  <c r="C4073" i="87" s="1"/>
  <c r="K4" i="86"/>
  <c r="K22" i="73"/>
  <c r="H22" i="73"/>
  <c r="H4" i="86"/>
  <c r="H11" i="73"/>
  <c r="B4070" i="87" s="1"/>
  <c r="C4070" i="87" s="1"/>
  <c r="B2601" i="87"/>
  <c r="C2601" i="87" s="1"/>
  <c r="K115" i="30"/>
  <c r="B1096" i="87" s="1"/>
  <c r="C1096" i="87" s="1"/>
  <c r="B5270" i="87"/>
  <c r="C5270" i="87" s="1"/>
  <c r="L88" i="73"/>
  <c r="C95" i="73"/>
  <c r="L95" i="73" s="1"/>
  <c r="B2548" i="87"/>
  <c r="C2548" i="87" s="1"/>
  <c r="G9" i="73"/>
  <c r="B3170" i="87" l="1"/>
  <c r="C3170" i="87" s="1"/>
  <c r="I81" i="73"/>
  <c r="C21" i="89"/>
  <c r="G21" i="89" s="1"/>
  <c r="W21" i="89" s="1"/>
  <c r="G16" i="89"/>
  <c r="W16" i="89" s="1"/>
  <c r="B49" i="87"/>
  <c r="C49" i="87" s="1"/>
  <c r="B81" i="87"/>
  <c r="C81" i="87" s="1"/>
  <c r="G20" i="86"/>
  <c r="B89" i="87" s="1"/>
  <c r="C89" i="87" s="1"/>
  <c r="D6" i="93"/>
  <c r="B1615" i="87"/>
  <c r="C1615" i="87" s="1"/>
  <c r="G4" i="86"/>
  <c r="B2549" i="87"/>
  <c r="C2549" i="87" s="1"/>
  <c r="G22" i="73"/>
  <c r="G11" i="73"/>
  <c r="B4069" i="87" s="1"/>
  <c r="C4069" i="87" s="1"/>
  <c r="B91" i="87"/>
  <c r="C91" i="87" s="1"/>
  <c r="H11" i="86"/>
  <c r="C4" i="86"/>
  <c r="C22" i="73"/>
  <c r="B3" i="93"/>
  <c r="B2498" i="87"/>
  <c r="C2498" i="87" s="1"/>
  <c r="C11" i="73"/>
  <c r="B4065" i="87" s="1"/>
  <c r="C4065" i="87" s="1"/>
  <c r="J20" i="86"/>
  <c r="B6056" i="87"/>
  <c r="C6056" i="87" s="1"/>
  <c r="D4" i="86"/>
  <c r="D22" i="73"/>
  <c r="D11" i="73"/>
  <c r="B4066" i="87" s="1"/>
  <c r="C4066" i="87" s="1"/>
  <c r="C3" i="93"/>
  <c r="C5" i="93" s="1"/>
  <c r="B2511" i="87"/>
  <c r="C2511" i="87" s="1"/>
  <c r="B5995" i="87"/>
  <c r="C5995" i="87" s="1"/>
  <c r="J81" i="73"/>
  <c r="B6040" i="87" s="1"/>
  <c r="C6040" i="87" s="1"/>
  <c r="B101" i="87"/>
  <c r="C101" i="87" s="1"/>
  <c r="I11" i="86"/>
  <c r="B2605" i="87"/>
  <c r="C2605" i="87" s="1"/>
  <c r="H81" i="73"/>
  <c r="B1643" i="87" s="1"/>
  <c r="C1643" i="87" s="1"/>
  <c r="G11" i="89"/>
  <c r="W11" i="89" s="1"/>
  <c r="C13" i="89"/>
  <c r="B2579" i="87"/>
  <c r="C2579" i="87" s="1"/>
  <c r="E81" i="73"/>
  <c r="B1601" i="87" s="1"/>
  <c r="C1601" i="87" s="1"/>
  <c r="K81" i="73"/>
  <c r="B3534" i="87" s="1"/>
  <c r="C3534" i="87" s="1"/>
  <c r="B3519" i="87"/>
  <c r="C3519" i="87" s="1"/>
  <c r="B63" i="87"/>
  <c r="C63" i="87" s="1"/>
  <c r="F12" i="86"/>
  <c r="B4" i="93"/>
  <c r="F4" i="93" s="1"/>
  <c r="C13" i="86"/>
  <c r="C21" i="73"/>
  <c r="B4079" i="87" s="1"/>
  <c r="C4079" i="87" s="1"/>
  <c r="B2504" i="87"/>
  <c r="C2504" i="87" s="1"/>
  <c r="B124" i="87"/>
  <c r="C124" i="87" s="1"/>
  <c r="K11" i="86"/>
  <c r="B50" i="87"/>
  <c r="C50" i="87" s="1"/>
  <c r="E20" i="86"/>
  <c r="B58" i="87" s="1"/>
  <c r="C58" i="87" s="1"/>
  <c r="B3518" i="87"/>
  <c r="C3518" i="87" s="1"/>
  <c r="K13" i="86"/>
  <c r="K21" i="73"/>
  <c r="B4087" i="87" s="1"/>
  <c r="C4087" i="87" s="1"/>
  <c r="B6060" i="87" l="1"/>
  <c r="C6060" i="87" s="1"/>
  <c r="J21" i="86"/>
  <c r="E21" i="86"/>
  <c r="B29" i="87"/>
  <c r="C29" i="87" s="1"/>
  <c r="D11" i="86"/>
  <c r="G81" i="73"/>
  <c r="B1629" i="87" s="1"/>
  <c r="C1629" i="87" s="1"/>
  <c r="B2556" i="87"/>
  <c r="C2556" i="87" s="1"/>
  <c r="H12" i="86"/>
  <c r="B93" i="87"/>
  <c r="C93" i="87" s="1"/>
  <c r="B17" i="87"/>
  <c r="C17" i="87" s="1"/>
  <c r="C20" i="86"/>
  <c r="B27" i="87" s="1"/>
  <c r="C27" i="87" s="1"/>
  <c r="B126" i="87"/>
  <c r="C126" i="87" s="1"/>
  <c r="K12" i="86"/>
  <c r="B128" i="87"/>
  <c r="C128" i="87" s="1"/>
  <c r="K20" i="86"/>
  <c r="B135" i="87" s="1"/>
  <c r="C135" i="87" s="1"/>
  <c r="G13" i="89"/>
  <c r="C22" i="89"/>
  <c r="C27" i="89" s="1"/>
  <c r="H7" i="89" s="1"/>
  <c r="B5" i="93"/>
  <c r="F3" i="93"/>
  <c r="F5" i="93" s="1"/>
  <c r="G11" i="86"/>
  <c r="B77" i="87"/>
  <c r="C77" i="87" s="1"/>
  <c r="F21" i="86"/>
  <c r="B64" i="87"/>
  <c r="C64" i="87" s="1"/>
  <c r="C81" i="73"/>
  <c r="B2505" i="87"/>
  <c r="C2505" i="87" s="1"/>
  <c r="B3266" i="87"/>
  <c r="C3266" i="87" s="1"/>
  <c r="E6" i="93"/>
  <c r="B104" i="87"/>
  <c r="C104" i="87" s="1"/>
  <c r="I12" i="86"/>
  <c r="D81" i="73"/>
  <c r="B2517" i="87"/>
  <c r="C2517" i="87" s="1"/>
  <c r="B12" i="87"/>
  <c r="C12" i="87" s="1"/>
  <c r="C11" i="86"/>
  <c r="B32" i="87" l="1"/>
  <c r="C32" i="87" s="1"/>
  <c r="D12" i="86"/>
  <c r="H21" i="86"/>
  <c r="B94" i="87"/>
  <c r="C94" i="87" s="1"/>
  <c r="C6" i="93"/>
  <c r="B1587" i="87"/>
  <c r="C1587" i="87" s="1"/>
  <c r="G12" i="86"/>
  <c r="B79" i="87"/>
  <c r="C79" i="87" s="1"/>
  <c r="C32" i="76"/>
  <c r="B59" i="87"/>
  <c r="C59" i="87" s="1"/>
  <c r="W13" i="89"/>
  <c r="G22" i="89"/>
  <c r="I21" i="86"/>
  <c r="B105" i="87"/>
  <c r="C105" i="87" s="1"/>
  <c r="B127" i="87"/>
  <c r="C127" i="87" s="1"/>
  <c r="K21" i="86"/>
  <c r="C37" i="76"/>
  <c r="B6061" i="87"/>
  <c r="C6061" i="87" s="1"/>
  <c r="B6" i="93"/>
  <c r="B1573" i="87"/>
  <c r="C1573" i="87" s="1"/>
  <c r="B76" i="87"/>
  <c r="C76" i="87" s="1"/>
  <c r="C33" i="76"/>
  <c r="C12" i="86"/>
  <c r="B15" i="87"/>
  <c r="C15" i="87" s="1"/>
  <c r="L7" i="89"/>
  <c r="X7" i="89" s="1"/>
  <c r="H27" i="89"/>
  <c r="L27" i="89" l="1"/>
  <c r="X27" i="89" s="1"/>
  <c r="M7" i="89"/>
  <c r="B111" i="87"/>
  <c r="C111" i="87" s="1"/>
  <c r="C36" i="76"/>
  <c r="B100" i="87"/>
  <c r="C100" i="87" s="1"/>
  <c r="C35" i="76"/>
  <c r="G27" i="89"/>
  <c r="W27" i="89" s="1"/>
  <c r="W22" i="89"/>
  <c r="B136" i="87"/>
  <c r="C136" i="87" s="1"/>
  <c r="C38" i="76"/>
  <c r="B33" i="87"/>
  <c r="C33" i="87" s="1"/>
  <c r="D21" i="86"/>
  <c r="G21" i="86"/>
  <c r="B80" i="87"/>
  <c r="C80" i="87" s="1"/>
  <c r="F6" i="93"/>
  <c r="C21" i="86"/>
  <c r="B16" i="87"/>
  <c r="C16" i="87" s="1"/>
  <c r="C6" i="76" l="1"/>
  <c r="C7" i="76" s="1"/>
  <c r="C7" i="93"/>
  <c r="N3" i="70" s="1"/>
  <c r="B90" i="87"/>
  <c r="C90" i="87" s="1"/>
  <c r="C34" i="76"/>
  <c r="B45" i="87"/>
  <c r="C45" i="87" s="1"/>
  <c r="C31" i="76"/>
  <c r="C30" i="76"/>
  <c r="B28" i="87"/>
  <c r="C28" i="87" s="1"/>
  <c r="M27" i="89"/>
  <c r="R7" i="89" s="1"/>
  <c r="Q7" i="89"/>
  <c r="R27" i="89" l="1"/>
  <c r="V7" i="89"/>
  <c r="Y7" i="89"/>
  <c r="Q27" i="89"/>
  <c r="Y27" i="89" s="1"/>
  <c r="V27" i="89" l="1"/>
  <c r="Z27" i="89" s="1"/>
  <c r="Z7"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rgb="FF000000"/>
            <rFont val="Arial"/>
            <family val="2"/>
          </rPr>
          <t>11</t>
        </r>
        <r>
          <rPr>
            <sz val="8"/>
            <color rgb="FF000000"/>
            <rFont val="Tahoma"/>
            <family val="2"/>
          </rPr>
          <t xml:space="preserve"> Include revenue accounts 1110 through 1115, 1117,
</t>
        </r>
        <r>
          <rPr>
            <sz val="8"/>
            <color rgb="FF000000"/>
            <rFont val="Tahoma"/>
            <family val="2"/>
          </rPr>
          <t xml:space="preserve">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3"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xr:uid="{00000000-0006-0000-0400-000004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<sst xmlns="http://schemas.openxmlformats.org/spreadsheetml/2006/main" count="2884" uniqueCount="1095">
  <si>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</si>
  <si>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</si>
  <si>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</si>
  <si>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</si>
  <si>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</si>
  <si>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</si>
  <si>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</si>
  <si>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</si>
  <si>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</si>
  <si>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</si>
  <si>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</si>
  <si>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</si>
  <si>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</si>
  <si>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</si>
  <si>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</si>
  <si>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</si>
  <si>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</si>
  <si>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</si>
  <si>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</si>
  <si>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</si>
  <si>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</si>
  <si>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</si>
  <si>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</si>
  <si>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</si>
  <si>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</si>
  <si>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</si>
  <si>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</si>
  <si>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</si>
  <si>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</si>
  <si>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</si>
  <si>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</si>
  <si>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</si>
  <si>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</si>
  <si>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</si>
  <si>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</si>
  <si>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</si>
  <si>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</si>
  <si>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</si>
  <si>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</si>
  <si>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</si>
  <si>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</si>
  <si>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</si>
  <si>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</si>
  <si>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</si>
  <si>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</si>
  <si>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</si>
  <si>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</si>
  <si>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</si>
  <si>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</si>
  <si>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</si>
  <si>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</si>
  <si>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</si>
  <si>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</si>
  <si>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</si>
  <si>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</si>
  <si>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</si>
  <si>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</si>
  <si>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</si>
  <si>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</si>
  <si>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</si>
  <si>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</si>
  <si>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</si>
  <si>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</si>
  <si>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</si>
  <si>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</si>
  <si>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</si>
  <si>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</si>
  <si>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</si>
  <si>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</si>
  <si>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</si>
  <si>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</si>
  <si>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</si>
  <si>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</si>
  <si>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</si>
  <si>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</si>
  <si>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</si>
  <si>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</si>
  <si>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</si>
  <si>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</si>
  <si>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</si>
  <si>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</si>
  <si>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</si>
  <si>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</si>
  <si>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</si>
  <si>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</si>
  <si>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</si>
  <si>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</si>
  <si>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</si>
  <si>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</si>
  <si>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</si>
  <si>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</si>
  <si>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</si>
  <si>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</si>
  <si>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</si>
  <si>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</si>
  <si>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</si>
  <si>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</si>
  <si>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</si>
  <si>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</si>
  <si>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</si>
  <si>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</si>
  <si>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</si>
  <si>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</si>
  <si>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</si>
  <si>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</si>
  <si>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</si>
  <si>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</si>
  <si>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</si>
  <si>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</si>
  <si>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</si>
  <si>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</si>
  <si>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</si>
  <si>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</si>
  <si>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</si>
  <si>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</si>
  <si>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</si>
  <si>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</si>
  <si>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</si>
  <si>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</si>
  <si>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</si>
  <si>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</si>
  <si>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</si>
  <si>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</si>
  <si>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</si>
  <si>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</si>
  <si>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</si>
  <si>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</si>
  <si>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</si>
  <si>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</si>
  <si>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</si>
  <si>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</si>
  <si>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</si>
  <si>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</si>
  <si>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</si>
  <si>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</si>
  <si>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</si>
  <si>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</si>
  <si>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</si>
  <si>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</si>
  <si>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</si>
  <si>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</si>
  <si>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</si>
  <si>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</si>
  <si>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</si>
  <si>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</si>
  <si>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</si>
  <si>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</si>
  <si>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</si>
  <si>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</si>
  <si>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</si>
  <si>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</si>
  <si>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</si>
  <si>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</si>
  <si>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</si>
  <si>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</si>
  <si>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</si>
  <si>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</si>
  <si>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</si>
  <si>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</si>
  <si>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</si>
  <si>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</si>
  <si>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</si>
  <si>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</si>
  <si>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</si>
  <si>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</si>
  <si>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</si>
  <si>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</si>
  <si>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</si>
  <si>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</si>
  <si>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</si>
  <si>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</si>
  <si>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</si>
  <si>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</si>
  <si>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</si>
  <si>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</si>
  <si>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</si>
  <si>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</si>
  <si>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</si>
  <si>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</si>
  <si>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</si>
  <si>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</si>
  <si>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</si>
  <si>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</si>
  <si>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</si>
  <si>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</si>
  <si>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</si>
  <si>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</si>
  <si>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</si>
  <si>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</si>
  <si>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</si>
  <si>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</si>
  <si>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</si>
  <si>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</si>
  <si>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</si>
  <si>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</si>
  <si>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</si>
  <si>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</si>
  <si>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</si>
  <si>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</si>
  <si>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</si>
  <si>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</si>
  <si>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</si>
  <si>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</si>
  <si>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</si>
  <si>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</si>
  <si>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</si>
  <si>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</si>
  <si>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</si>
  <si>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</si>
  <si>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</si>
  <si>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</si>
  <si>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</si>
  <si>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</si>
  <si>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</si>
  <si>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</si>
  <si>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</si>
  <si>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</si>
  <si>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</si>
  <si>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</si>
  <si>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</si>
  <si>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</si>
  <si>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</si>
  <si>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</si>
  <si>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</si>
  <si>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</si>
  <si>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</si>
  <si>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</si>
  <si>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</si>
  <si>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</si>
  <si>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</si>
  <si>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</si>
  <si>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</si>
  <si>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</si>
  <si>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</si>
  <si>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</si>
  <si>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</si>
  <si>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</si>
  <si>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</si>
  <si>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</si>
  <si>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</si>
  <si>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</si>
  <si>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</si>
  <si>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</si>
  <si>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</si>
  <si>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</si>
  <si>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</si>
  <si>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</si>
  <si>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</si>
  <si>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</si>
  <si>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</si>
  <si>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</si>
  <si>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</si>
  <si>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</si>
  <si>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</si>
  <si>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</si>
  <si>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</si>
  <si>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</si>
  <si>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</si>
  <si>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</si>
  <si>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</si>
  <si>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</si>
  <si>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</si>
  <si>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</si>
  <si>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</si>
  <si>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</si>
  <si>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</si>
  <si>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</si>
  <si>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</si>
  <si>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</si>
  <si>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</si>
  <si>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</si>
  <si>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</si>
  <si>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</si>
  <si>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</si>
  <si>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</si>
  <si>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</si>
  <si>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</si>
  <si>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</si>
  <si>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</si>
  <si>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</si>
  <si>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</si>
  <si>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</si>
  <si>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</si>
  <si>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</si>
  <si>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</si>
  <si>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</si>
  <si>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</si>
  <si>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</si>
  <si>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</si>
  <si>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</si>
  <si>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</si>
  <si>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</si>
  <si>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</si>
  <si>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</si>
  <si>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</si>
  <si>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</si>
  <si>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</si>
  <si>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</si>
  <si>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</si>
  <si>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</si>
  <si>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</si>
  <si>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</si>
  <si>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</si>
  <si>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</si>
  <si>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</si>
  <si>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</si>
  <si>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</si>
  <si>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</si>
  <si>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</si>
  <si>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</si>
  <si>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</si>
  <si>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</si>
  <si>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</si>
  <si>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</si>
  <si>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</si>
  <si>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</si>
  <si>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</si>
  <si>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</si>
  <si>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</si>
  <si>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</si>
  <si>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</si>
  <si>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</si>
  <si>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</si>
  <si>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</si>
  <si>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</si>
  <si>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</si>
  <si>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</si>
  <si>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</si>
  <si>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</si>
  <si>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</si>
  <si>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</si>
  <si>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</si>
  <si>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</si>
  <si>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</si>
  <si>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</si>
  <si>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</si>
  <si>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</si>
  <si>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</si>
  <si>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</si>
  <si>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</si>
  <si>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</si>
  <si>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</si>
  <si>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</si>
  <si>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</si>
  <si>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</si>
  <si>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</si>
  <si>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</si>
  <si>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</si>
  <si>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</si>
  <si>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</si>
  <si>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</si>
  <si>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</si>
  <si>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</si>
  <si>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</si>
  <si>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</si>
  <si>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</si>
  <si>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</si>
  <si>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</si>
  <si>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</si>
  <si>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</si>
  <si>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</si>
  <si>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</si>
  <si>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</si>
  <si>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</si>
  <si>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</si>
  <si>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</si>
  <si>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</si>
  <si>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</si>
  <si>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</si>
  <si>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</si>
  <si>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</si>
  <si>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</si>
  <si>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</si>
  <si>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</si>
  <si>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</si>
  <si>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</si>
  <si>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</si>
  <si>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</si>
  <si>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</si>
  <si>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</si>
  <si>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</si>
  <si>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</si>
  <si>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</si>
  <si>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</si>
  <si>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</si>
  <si>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</si>
  <si>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</si>
  <si>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</si>
  <si>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</si>
  <si>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</si>
  <si>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</si>
  <si>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</si>
  <si>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</si>
  <si>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</si>
  <si>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</si>
  <si>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</si>
  <si>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</si>
  <si>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</si>
  <si>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</si>
  <si>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</si>
  <si>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</si>
  <si>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</si>
  <si>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</si>
  <si>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</si>
  <si>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</si>
  <si>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</si>
  <si>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</si>
  <si>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</si>
  <si>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</si>
  <si>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</si>
  <si>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</si>
  <si>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</si>
  <si>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</si>
  <si>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</si>
  <si>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</si>
  <si>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</si>
  <si>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</si>
  <si>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</si>
  <si>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</si>
  <si>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</si>
  <si>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</si>
  <si>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</si>
  <si>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</si>
  <si>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</si>
  <si>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</si>
  <si>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</si>
  <si>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</si>
  <si>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</si>
  <si>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</si>
  <si>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</si>
  <si>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</si>
  <si>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</si>
  <si>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</si>
  <si>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</si>
  <si>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</si>
  <si>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</si>
  <si>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</si>
  <si>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</si>
  <si>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</si>
  <si>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</si>
  <si>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</si>
  <si>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</si>
  <si>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</si>
  <si>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</si>
  <si>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</si>
  <si>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</si>
  <si>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</si>
  <si>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</si>
  <si>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</si>
  <si>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</si>
  <si>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</si>
  <si>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</si>
  <si>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</si>
  <si>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</si>
  <si>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</si>
  <si>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</si>
  <si>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</si>
  <si>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</si>
  <si>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</si>
  <si>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</si>
  <si>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</si>
  <si>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</si>
  <si>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</si>
  <si>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</si>
  <si>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</si>
  <si>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</si>
  <si>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</si>
  <si>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</si>
  <si>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</si>
  <si>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</si>
  <si>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</si>
  <si>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</si>
  <si>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</si>
  <si>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</si>
  <si>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</si>
  <si>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</si>
  <si>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</si>
  <si>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</si>
  <si>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</si>
  <si>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</si>
  <si>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</si>
  <si>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</si>
  <si>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</si>
  <si>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</si>
  <si>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</si>
  <si>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</si>
  <si>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</si>
  <si>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</si>
  <si>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</si>
  <si>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</si>
  <si>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</si>
  <si>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</si>
  <si>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</si>
  <si>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</si>
  <si>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</si>
  <si>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</si>
  <si>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</si>
  <si>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</si>
  <si>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</si>
  <si>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</si>
  <si>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</si>
  <si>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</si>
  <si>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</si>
  <si>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</si>
  <si>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</si>
  <si>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</si>
  <si>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</si>
  <si>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</si>
  <si>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</si>
  <si>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</si>
  <si>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</si>
  <si>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</si>
  <si>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</si>
  <si>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</si>
  <si>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</si>
  <si>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</si>
  <si>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</si>
  <si>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</si>
  <si>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</si>
  <si>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</si>
  <si>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</si>
  <si>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</si>
  <si>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</si>
  <si>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</si>
  <si>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</si>
  <si>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</si>
  <si>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</si>
  <si>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</si>
  <si>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</si>
  <si>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</si>
  <si>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</si>
  <si>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</si>
  <si>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</si>
  <si>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</si>
  <si>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</si>
  <si>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</si>
  <si>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</si>
  <si>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</si>
  <si>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</si>
  <si>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</si>
  <si>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</si>
  <si>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</si>
  <si>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</si>
  <si>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</si>
  <si>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</si>
  <si>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</si>
  <si>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</si>
  <si>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</si>
  <si>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</si>
  <si>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</si>
  <si>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</si>
  <si>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</si>
  <si>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</si>
  <si>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</si>
  <si>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</si>
  <si>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</si>
  <si>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</si>
  <si>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</si>
  <si>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</si>
  <si>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</si>
  <si>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</si>
  <si>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</si>
  <si>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</si>
  <si>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</si>
  <si>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</si>
  <si>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</si>
  <si>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</si>
  <si>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</si>
  <si>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</si>
  <si>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</si>
  <si>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</si>
  <si>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</si>
  <si>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</si>
  <si>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</si>
  <si>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</si>
  <si>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</si>
  <si>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</si>
  <si>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</si>
  <si>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</si>
  <si>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</si>
  <si>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</si>
  <si>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</si>
  <si>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</si>
  <si>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</si>
  <si>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</si>
  <si>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</si>
  <si>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</si>
  <si>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</si>
  <si>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</si>
  <si>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</si>
  <si>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</si>
  <si>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</si>
  <si>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</si>
  <si>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</si>
  <si>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</si>
  <si>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</si>
  <si>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</si>
  <si>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</si>
  <si>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</si>
  <si>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</si>
  <si>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</si>
  <si>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</si>
  <si>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</si>
  <si>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</si>
  <si>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</si>
  <si>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</si>
  <si>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</si>
  <si>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</si>
  <si>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</si>
  <si>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</si>
  <si>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</si>
  <si>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</si>
  <si>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</si>
  <si>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</si>
  <si>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</si>
  <si>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</si>
  <si>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</si>
  <si>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</si>
  <si>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</si>
  <si>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</si>
  <si>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</si>
  <si>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</si>
  <si>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</si>
  <si>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</si>
  <si>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</si>
  <si>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</si>
  <si>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</si>
  <si>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</si>
  <si>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</si>
  <si>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</si>
  <si>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</si>
  <si>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</si>
  <si>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</si>
  <si>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</si>
  <si>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</si>
  <si>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</si>
  <si>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</si>
  <si>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</si>
  <si>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</si>
  <si>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</si>
  <si>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</si>
  <si>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</si>
  <si>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</si>
  <si>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</si>
  <si>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</si>
  <si>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</si>
  <si>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</si>
  <si>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</si>
  <si>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</si>
  <si>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</si>
  <si>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</si>
  <si>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</si>
  <si>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</si>
  <si>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</si>
  <si>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</si>
  <si>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</si>
  <si>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</si>
  <si>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</si>
  <si>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</si>
  <si>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</si>
  <si>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</si>
  <si>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</si>
  <si>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</si>
  <si>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</si>
  <si>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</si>
  <si>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</si>
  <si>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</si>
  <si>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</si>
  <si>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</si>
  <si>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</si>
  <si>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</si>
  <si>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</si>
  <si>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</si>
  <si>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</si>
  <si>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</si>
  <si>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</si>
  <si>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</si>
  <si>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</si>
  <si>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</si>
  <si>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</si>
  <si>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</si>
  <si>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</si>
  <si>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</si>
  <si>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</si>
  <si>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</si>
  <si>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</si>
  <si>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</si>
  <si>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</si>
  <si>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</si>
  <si>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</si>
  <si>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</si>
  <si>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</si>
  <si>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</si>
  <si>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</si>
  <si>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</si>
  <si>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</si>
  <si>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</si>
  <si>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</si>
  <si>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</si>
  <si>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</si>
  <si>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</si>
  <si>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</si>
  <si>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</si>
  <si>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</si>
  <si>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</si>
  <si>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</si>
  <si>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</si>
  <si>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</si>
  <si>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</si>
  <si>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</si>
  <si>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</si>
  <si>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</si>
  <si>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</si>
  <si>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</si>
  <si>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</si>
  <si>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</si>
  <si>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</si>
  <si>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</si>
  <si>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</si>
  <si>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</si>
  <si>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</si>
  <si>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</si>
  <si>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</si>
  <si>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</si>
  <si>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</si>
  <si>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</si>
  <si>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</si>
  <si>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</si>
  <si>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</si>
  <si>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</si>
  <si>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</si>
  <si>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</si>
  <si>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</si>
  <si>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</si>
  <si>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</si>
  <si>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</si>
  <si>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</si>
  <si>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</si>
  <si>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</si>
  <si>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</si>
  <si>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</si>
  <si>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</si>
  <si>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</si>
  <si>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</si>
  <si>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</si>
  <si>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</si>
  <si>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</si>
  <si>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</si>
  <si>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</si>
  <si>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</si>
  <si>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</si>
  <si>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</si>
  <si>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</si>
  <si>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</si>
  <si>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</si>
  <si>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</si>
  <si>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</si>
  <si>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</si>
  <si>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</si>
  <si>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</si>
  <si>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</si>
  <si>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</si>
  <si>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</si>
  <si>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</si>
  <si>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</si>
  <si>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</si>
  <si>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</si>
  <si>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</si>
  <si>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</si>
  <si>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</si>
  <si>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</si>
  <si>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</si>
  <si>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</si>
  <si>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</si>
  <si>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</si>
  <si>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</si>
  <si>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</si>
  <si>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</si>
  <si>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</si>
  <si>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</si>
  <si>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</si>
  <si>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</si>
  <si>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</si>
  <si>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</si>
  <si>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</si>
  <si>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</si>
  <si>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</si>
  <si>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</si>
  <si>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</si>
  <si>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</si>
  <si>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</si>
  <si>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</si>
  <si>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</si>
  <si>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</si>
  <si>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</si>
  <si>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</si>
  <si>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</si>
  <si>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</si>
  <si>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</si>
  <si>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</si>
  <si>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</si>
  <si>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</si>
  <si>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</si>
  <si>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</si>
  <si>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</si>
  <si>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</si>
  <si>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</si>
  <si>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</si>
  <si>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</si>
  <si>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</si>
  <si>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</si>
  <si>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</si>
  <si>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</si>
  <si>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</si>
  <si>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</si>
  <si>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</si>
  <si>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</si>
  <si>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</si>
  <si>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</si>
  <si>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</si>
  <si>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</si>
  <si>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</si>
  <si>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</si>
  <si>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</si>
  <si>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</si>
  <si>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</si>
  <si>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</si>
  <si>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</si>
  <si>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</si>
  <si>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</si>
  <si>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</si>
  <si>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</si>
  <si>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</si>
  <si>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</si>
  <si>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</si>
  <si>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</si>
  <si>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</si>
  <si>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</si>
  <si>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</si>
  <si>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</si>
  <si>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</si>
  <si>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</si>
  <si>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</si>
  <si>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</si>
  <si>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</si>
  <si>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</si>
  <si>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</si>
  <si>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</si>
  <si>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</si>
  <si>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</si>
  <si>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</si>
  <si>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</si>
  <si>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</si>
  <si>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</si>
  <si>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</si>
  <si>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</si>
  <si>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</si>
  <si>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</si>
  <si>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</si>
  <si>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</si>
  <si>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</si>
  <si>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</si>
  <si>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</si>
  <si>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</si>
  <si>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</si>
  <si>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</si>
  <si>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</si>
  <si>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</si>
  <si>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</si>
  <si>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</si>
  <si>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</si>
  <si>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</si>
  <si>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</si>
  <si>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</si>
  <si>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</si>
  <si>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</si>
  <si>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</si>
  <si>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</si>
  <si>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</si>
  <si>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</si>
  <si>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</si>
  <si>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</si>
  <si>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</si>
  <si>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</si>
  <si>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</si>
  <si>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</si>
  <si>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</si>
  <si>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</si>
  <si>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</si>
  <si>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</si>
  <si>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</si>
  <si>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</si>
  <si>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</si>
  <si>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</si>
  <si>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</si>
  <si>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</si>
  <si>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</si>
  <si>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</si>
  <si>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</si>
  <si>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</si>
  <si>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</si>
  <si>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</si>
  <si>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</si>
  <si>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</si>
  <si>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r>
      <t xml:space="preserve">Evidence-Based Funding (EBF) Spending Plan - </t>
    </r>
    <r>
      <rPr>
        <b/>
        <i/>
        <sz val="14"/>
        <color theme="5"/>
        <rFont val="Calibri"/>
        <family val="2"/>
        <scheme val="minor"/>
      </rPr>
      <t>OPTIONAL</t>
    </r>
  </si>
  <si>
    <r>
      <t xml:space="preserve">This portion of the budget template is </t>
    </r>
    <r>
      <rPr>
        <b/>
        <i/>
        <sz val="11"/>
        <color theme="5"/>
        <rFont val="Calibri"/>
        <family val="2"/>
        <scheme val="minor"/>
      </rPr>
      <t xml:space="preserve">NOT REQUIRED </t>
    </r>
    <r>
      <rPr>
        <b/>
        <i/>
        <sz val="11"/>
        <rFont val="Calibri"/>
        <family val="2"/>
        <scheme val="minor"/>
      </rPr>
      <t>for approval or submission of the FY20 budget.</t>
    </r>
  </si>
  <si>
    <r>
      <t xml:space="preserve">This portion of the budget template is designed to prompt thinking related to the upcoming
</t>
    </r>
    <r>
      <rPr>
        <b/>
        <i/>
        <u/>
        <sz val="11"/>
        <color theme="5"/>
        <rFont val="Calibri"/>
        <family val="2"/>
        <scheme val="minor"/>
      </rPr>
      <t>EBF Spending Plan</t>
    </r>
    <r>
      <rPr>
        <b/>
        <i/>
        <sz val="11"/>
        <rFont val="Calibri"/>
        <family val="2"/>
        <scheme val="minor"/>
      </rPr>
      <t xml:space="preserve">, which must be submitted through IWAS by September 30, 2019.  The IWAS system will open for plan submission in late summer 2020.  Filling out this budget template tab </t>
    </r>
    <r>
      <rPr>
        <b/>
        <i/>
        <u/>
        <sz val="11"/>
        <rFont val="Calibri"/>
        <family val="2"/>
        <scheme val="minor"/>
      </rPr>
      <t xml:space="preserve">does NOT fulfill the requirement to </t>
    </r>
    <r>
      <rPr>
        <b/>
        <i/>
        <u/>
        <sz val="11"/>
        <color rgb="FFFF0000"/>
        <rFont val="Calibri"/>
        <family val="2"/>
        <scheme val="minor"/>
      </rPr>
      <t>submit an EBF Spending Plan through IWAS</t>
    </r>
    <r>
      <rPr>
        <b/>
        <i/>
        <sz val="11"/>
        <rFont val="Calibri"/>
        <family val="2"/>
        <scheme val="minor"/>
      </rPr>
      <t>.  This budget template tab will NOT pre-populate into IWAS for official EBF Spending Plan submission.</t>
    </r>
  </si>
  <si>
    <r>
      <t xml:space="preserve">When school systems coordinate their resources in service of common goals grounded in vision and data, great things for students are possible.  The EBF Spending Plan asks about your intended use of one major resource: money.  Specifically, it focuses on your intended use of </t>
    </r>
    <r>
      <rPr>
        <i/>
        <u/>
        <sz val="11"/>
        <rFont val="Calibri"/>
        <family val="2"/>
        <scheme val="minor"/>
      </rPr>
      <t>new Evidence-Based Funding (EBF) dollars</t>
    </r>
    <r>
      <rPr>
        <i/>
        <sz val="11"/>
        <rFont val="Calibri"/>
        <family val="2"/>
        <scheme val="minor"/>
      </rPr>
      <t xml:space="preserve"> (also called “Tier Funding” or “Additional State Assistance”) and your intended use of </t>
    </r>
    <r>
      <rPr>
        <b/>
        <i/>
        <u/>
        <sz val="11"/>
        <rFont val="Calibri"/>
        <family val="2"/>
        <scheme val="minor"/>
      </rPr>
      <t>all</t>
    </r>
    <r>
      <rPr>
        <i/>
        <u/>
        <sz val="11"/>
        <rFont val="Calibri"/>
        <family val="2"/>
        <scheme val="minor"/>
      </rPr>
      <t xml:space="preserve"> dollars for specific student groups</t>
    </r>
    <r>
      <rPr>
        <i/>
        <sz val="11"/>
        <rFont val="Calibri"/>
        <family val="2"/>
        <scheme val="minor"/>
      </rPr>
      <t xml:space="preserve">.  Money alone may not drive continuous improvement in a district or school; however, telling the story of where and why you choose to direct dollars is an important signal of what matters to your community. </t>
    </r>
  </si>
  <si>
    <t>FY20 is a refinement year in which ISBE will actively seek feedback on the EBF Spending Plan and collaboratively refine it for FY21 and beyond.  All school districts* are required to complete a spending plan, but they will not be published publicly.  ISBE may report statewide data in aggregate.  Any individual school district* may choose to share their data with their communities.  ISBE divisions may also refer to individual school district submissions* when supporting districts.*  Feedback on how to make the EBF Spending Plan more useful and effective for school districts* is welcome.  As a first opportunity for feedback, please see the survey questions at the end of this sheet.</t>
  </si>
  <si>
    <t xml:space="preserve">* - EBF state statute requires that all "Organizational Units" complete an annual spending plan.  "Organizational Units" includes not only school districts but also laboratory schools, Regional Offices of Education, and Intermediate Service Centers.  Although this EBF Spending Plan refers explicitly to school districts, its content should be understood as applying to the laboratory schools, Regional Offices of Education, and Intermediate Service Centers as well.   </t>
  </si>
  <si>
    <t>* - Laboratory schools, Regional Offices of Education, and Intermediate Service Centers are included here in addition to "school districts." State-authorized charter schools are NOT included here.</t>
  </si>
  <si>
    <t>Part I – What effects on student outcomes do you anticipate as a result of your EBF investments and other focused efforts?</t>
  </si>
  <si>
    <t>Context</t>
  </si>
  <si>
    <t>Although money alone may not drive continuous improvement in a school district or a school, investing it intentionally and leading with clear goals can maximize its impact. </t>
  </si>
  <si>
    <t>Practice Answer</t>
  </si>
  <si>
    <t xml:space="preserve">1) Mark with an X how the school district* intends to achieve student growth in FY20. </t>
  </si>
  <si>
    <t>* - School districts, laboratory schools, Regional Offices of Education, and Intermediate Service Centers (see previous note)</t>
  </si>
  <si>
    <t>Focus increased time and attention on specified populations (please list) </t>
  </si>
  <si>
    <t>Increase the ratio of educators and/or specifically high-quality educators dedicated to specific populations (please list) as compared to previous years </t>
  </si>
  <si>
    <t>Increase number and/or quality of professional development opportunities </t>
  </si>
  <si>
    <t>Improve programs, curriculum, and/or learning tools </t>
  </si>
  <si>
    <t>Invest in facilities, maintenance, infrastructure, and operations </t>
  </si>
  <si>
    <t>Increase number and/or quality of community, parent, and family engagement opportunities </t>
  </si>
  <si>
    <t>Other (please list) </t>
  </si>
  <si>
    <t xml:space="preserve">2) Mark with an X the State Board of Education goals (listed as of June 2019) on which your school district* intends to make progress in FY20. </t>
  </si>
  <si>
    <t>* - School districts, laboratory schools, Regional Offices of Education, and Intermediate Service Centers</t>
  </si>
  <si>
    <t>All kindergartners are assessed for readiness. </t>
  </si>
  <si>
    <r>
      <t>&gt;</t>
    </r>
    <r>
      <rPr>
        <sz val="11"/>
        <rFont val="Calibri"/>
        <family val="2"/>
      </rPr>
      <t> 90% of third-grade students are reading at or above grade level. </t>
    </r>
  </si>
  <si>
    <r>
      <t>&gt;</t>
    </r>
    <r>
      <rPr>
        <sz val="11"/>
        <rFont val="Calibri"/>
        <family val="2"/>
      </rPr>
      <t> 90% of fifth-grade students meet or exceed expectations in mathematics. </t>
    </r>
  </si>
  <si>
    <r>
      <t>&gt;</t>
    </r>
    <r>
      <rPr>
        <sz val="11"/>
        <rFont val="Calibri"/>
        <family val="2"/>
      </rPr>
      <t> 90% ninth-grade students are on track to graduate with their cohort. </t>
    </r>
  </si>
  <si>
    <r>
      <t>&gt;</t>
    </r>
    <r>
      <rPr>
        <sz val="11"/>
        <rFont val="Calibri"/>
        <family val="2"/>
      </rPr>
      <t> 90% of students graduate from high school ready for college and career. </t>
    </r>
  </si>
  <si>
    <t>All students are supported by highly prepared and effective teachers and school leaders. </t>
  </si>
  <si>
    <t>Every school offers a safe and healthy learning environment for all students. </t>
  </si>
  <si>
    <t>3) OPTIONAL - Further describe how your school district* will achieve student growth and ISBE goals</t>
  </si>
  <si>
    <t>Part II – What will you do with your EBF Tier Funding?  Why?</t>
  </si>
  <si>
    <t xml:space="preserve">EBF funding comes from the state in a series of disbursements.  Most of the sum total of these disbursements is an allocation equal to what school districts* received last year: the EBF Base Funding Minimum (BFM).  On top of the BFM and making up the other part of the sum total EBF disbursement, school districts* also receive a new allocation, called EBF Tier Funding. </t>
  </si>
  <si>
    <t>What is coming in IWAS?</t>
  </si>
  <si>
    <t>The EBF Spending Plan application in IWAS will ask every school district* to indicate on what categories the district* intends to spend EBF BFM dollars and EBF Tier Funding.  School districts* will use 4) and 5) key data points to 6) and 7) inform new selections for use of EBF Tier Funding.  School districts* will be able to verify or adjust their selections for 8) use of FY20 BFM dollars using their entries from last year.  Finally, school districts* will indicate the effect of increased funding on 9) total FTEs in the district*.
The IWAS application will be pre-populated with FY20 amounts for both EBF BFM and EBF Tier Funding for each individual school district.*  For this working document, school districts* may look up their FY20 allocations at https://www.isbe.net/_layouts/Download.aspx?SourceUrl=/Documents/FY20-EBF-Quick-Facts.xlsx</t>
  </si>
  <si>
    <t>4) Mark with an X the data sources the school district* team is reviewing in determining how to best allocate the school district's* new Evidence-Based Funding.  School districts* may consult the same data sources used in their Consolidated District Plan needs assessment (www.isbe.net/ileplan).</t>
  </si>
  <si>
    <t>School and/or school district* report card(s) </t>
  </si>
  <si>
    <t>Five Essentials Survey </t>
  </si>
  <si>
    <t>Student achievement data (disaggregated by student groups) </t>
  </si>
  <si>
    <t>Current recruitment and retention efforts and effectiveness data </t>
  </si>
  <si>
    <t>Professional development plan(s) </t>
  </si>
  <si>
    <t>School improvement plan(s) </t>
  </si>
  <si>
    <t>Title I plan(s) </t>
  </si>
  <si>
    <t>ED School Climate Survey (EDSCLS) </t>
  </si>
  <si>
    <t>CDC School Health Index </t>
  </si>
  <si>
    <t>National School Climate Center </t>
  </si>
  <si>
    <t>ASCD School Improvement Tool </t>
  </si>
  <si>
    <t>Illinois Quality Framework and Illinois Quality Framework Supporting Rubric </t>
  </si>
  <si>
    <t>ESSA site-based expenditure data </t>
  </si>
  <si>
    <t>Other (please list)</t>
  </si>
  <si>
    <t>5) OPTIONAL - Which data points most influenced your school district's* decision about where to allocate the incoming new EBF Tier Funding? </t>
  </si>
  <si>
    <t>6) Mark with an X the activities on which the school district* intends to spend FY20 EBF Tier Funding, given previous work to review student data on needs and outcomes, review best practices research, consult with both the programmatic and business sides of the school district office, and engage with school staff, families, and community members.</t>
  </si>
  <si>
    <t>Employ** licensed educators to provide instructions for students </t>
  </si>
  <si>
    <t>** - "Employ" may refer to hiring new licensed educators and/or retaining current licensed educators</t>
  </si>
  <si>
    <t>Provide educator professional development </t>
  </si>
  <si>
    <t>Purchase curriculum and learning tools </t>
  </si>
  <si>
    <t>Purchase programs or tangible supports </t>
  </si>
  <si>
    <t>Provide parent, family, and/or community engagement activities </t>
  </si>
  <si>
    <t>Invest in “innovative programming” (as defined by the school district*)</t>
  </si>
  <si>
    <t>Invest in infrastructure, capital, and/or operations </t>
  </si>
  <si>
    <t>Address debt service and fiscal solvency </t>
  </si>
  <si>
    <t>Other (please list) </t>
  </si>
  <si>
    <t>7) OPTIONAL - How did your data, other information considered, collaboration between school district* program areas and business offices, and/or engagement with school staff, families, and community members influence your intended use of EBF Tier Funding?</t>
  </si>
  <si>
    <t>8) Mark with an X the activities on which the school district* intends to spend FY20 EBF Base Funding Minimum dollars.</t>
  </si>
  <si>
    <t>Invest in “innovative programming” (as defined by the school district)</t>
  </si>
  <si>
    <t>9) Considering all funding sources, how many new FTEs does your school district* hope to fund for FY20?  (This number may not be the same as actual new FTEs hired for FY20.)</t>
  </si>
  <si>
    <r>
      <t xml:space="preserve">Part III – How will you support special student groups through </t>
    </r>
    <r>
      <rPr>
        <b/>
        <u/>
        <sz val="11"/>
        <rFont val="Calibri"/>
        <family val="2"/>
        <scheme val="minor"/>
      </rPr>
      <t>all</t>
    </r>
    <r>
      <rPr>
        <b/>
        <sz val="11"/>
        <rFont val="Calibri"/>
        <family val="2"/>
        <scheme val="minor"/>
      </rPr>
      <t xml:space="preserve"> FY20 funds received (federal, state, and local), 
especially in relation to the EBF dollars designated for them?</t>
    </r>
  </si>
  <si>
    <t>When a school district's* EBF disbursement is calculated, certain funds are attributable specifically to the school district's* populations of low-income students, English Learners, and students with disabilities.  All other EBF funds may be spent in any manner by the school district* but per statute these designated funds must be spent on programs and services specifically benefitting the specific student groups in question.  Moreover, these funds should be layered on top of a general program of instruction benefiting all students.  Beyond EBF funds, school districts* also receive dollars from federal, local, and other state funds to support both a general program of instruction and specific student groups.  In determining where to invest these funds, ISBE expects that school district* leaders will work in collaboration to review similar data and information as that which they considered for Part II of this EBF Spending Plan.  School districts may wish to refer to other tabs in this budget template, their Consolidated District Plan, their EL – Bilingual Service Plan, or any other existing documentation laying out plans for use of federal, state, and/or local funds in order to holistically consider how these funds may work together to serve students.</t>
  </si>
  <si>
    <t>The EBF Spending Plan application in IWAS will list out the FY20 EBF funds specifically attributable to low-income students, English Learners, and students with special needs for each individual school district.*  For this working document, school districts* may look up their FY19 allocations (FY20 allocations are not yet available) at https://www.isbe.net/_layouts/Download.aspx?SourceUrl=/Documents/FY19-Student-Population-Funding-Allocation-Summary.xlsx.  School districts* will indicate in which positions, programs, and/or services they intend to invest using all funds (not solely EBF funds) in service of students.  School districts* serving at least one English Learner will also complete assurances related to Article 14C of the School Code.</t>
  </si>
  <si>
    <t>Practice Answers</t>
  </si>
  <si>
    <t>10) EBF statute requires that school districts* use the EBF Spending Plan to specifically identify the intended utilization of funding on low-income students, English Learners, and special education programs.  EBF statute also clarifies that these resources specifically identified should be "in addition to and not in lieu of" all other funding supporting students.  The chart below provides a mechanism by which to distinguish between the funds spent on all students vs. these "additional" investments for the three identified student populations.  
Mark with an X the positions, programs, and/or services on which the school district* intends to spend FY20 dollars from all sources (including designated EBF funds) to benefit the whole student population through a general program of instruction.  Then, fill in the approximate dollar amounts that the school district* intends to spend on its specific student groups, keeping in mind that these dollars are on top of the general program of instruction already indicated.  If the school district* does not serve a specific student group, it does not need to fill out the column for that student group.  School districts* are not expected to have an entry for every row if not applicable.  
This chart is not intended to serve as a strict accounting exercise.  Instead, school districts* are asked to apply the spirit of "additional investments" as they fill in the chart and consider how they can use the chart to communicate the difference between dollars spent on all students vs. on students with greater need for additional resources.</t>
  </si>
  <si>
    <t>Positions, programs, and/or services to be provided  </t>
  </si>
  <si>
    <r>
      <t>Investments 
in </t>
    </r>
    <r>
      <rPr>
        <u/>
        <sz val="11"/>
        <rFont val="Calibri"/>
        <family val="2"/>
      </rPr>
      <t xml:space="preserve">general 
program of instruction </t>
    </r>
    <r>
      <rPr>
        <sz val="11"/>
        <rFont val="Calibri"/>
        <family val="2"/>
      </rPr>
      <t>benefiting all students </t>
    </r>
  </si>
  <si>
    <r>
      <t>Investments
additionally benefiting</t>
    </r>
    <r>
      <rPr>
        <b/>
        <sz val="11"/>
        <rFont val="Calibri"/>
        <family val="2"/>
      </rPr>
      <t> </t>
    </r>
    <r>
      <rPr>
        <u/>
        <sz val="11"/>
        <rFont val="Calibri"/>
        <family val="2"/>
      </rPr>
      <t>low-income students </t>
    </r>
  </si>
  <si>
    <r>
      <t>Investments additionally benefiting </t>
    </r>
    <r>
      <rPr>
        <u/>
        <sz val="11"/>
        <rFont val="Calibri"/>
        <family val="2"/>
      </rPr>
      <t>English Learners</t>
    </r>
    <r>
      <rPr>
        <sz val="11"/>
        <rFont val="Calibri"/>
        <family val="2"/>
      </rPr>
      <t>***  </t>
    </r>
  </si>
  <si>
    <r>
      <t xml:space="preserve">Investments additionally benefiting 
</t>
    </r>
    <r>
      <rPr>
        <u/>
        <sz val="11"/>
        <rFont val="Calibri"/>
        <family val="2"/>
      </rPr>
      <t>students with special needs </t>
    </r>
  </si>
  <si>
    <t>OPTIONAL - Explanation of allocation decisions and/or FTEs reflected in the dollar amount specified  </t>
  </si>
  <si>
    <t xml:space="preserve">*** - Planned investments for English Learners should highlight the investments already anticipated in the school district's submitted EL – Bilingual Service Plan. </t>
  </si>
  <si>
    <t>Core teacher(s) </t>
  </si>
  <si>
    <t>$</t>
  </si>
  <si>
    <t>EBF research base indicates that providing class sizes of 15 in grades K-3 has an effect size^ of 0.25 for overall student performance and an effect size of 0.5 for the student performance of low-income students and children of color.</t>
  </si>
  <si>
    <t>^ - "Effect size is the amount of standard deviation in the higher performance that the strategy produces for students compared to students who were not exposed to the strategy. An effect size of 1.0 would indicate that the average student’s performance would move from the 50th to the 83rd percentile. The research field generally recognizes effect sizes greater than 0.25 as significant and greater than 0.50 as substantial....It is important to note that strategies must be implemented in accordance with research-based assumptions in order for potential effects to be realized."</t>
  </si>
  <si>
    <t>Source of quotation and all effect sizes listed: Odden, A. R., Picus, L. O., Goetz, M., Mangan, M. T., &amp; Fermanich, M. (2006). An evidence based approach to school finance adequacy in Washington. Prepared for Washington Learns. North Hollywood, CA: Lawrence O. Picus and Associates. Retrieved from:
http://www.k12.wa.us/qec/pubdocs/EvidenceBasedReportFinal9-11-06_000.pdf.</t>
  </si>
  <si>
    <t>As quoted in (2016) Illinois evidence based funding for student success (Illinois EBFM): Research summaries contributing to current recommendations. Retrieved from: https://www.iasaedu.org/cms/lib/IL01923163/Centricity/domain/89/2018%20ebm-essa%20workshop%20resources/ebm%20participant%20folder%20feb%2023%202018/Evidence%20Based%20Funding%20for%20Student%20Success%20Research%20Brief.docx.pdf</t>
  </si>
  <si>
    <t>Intervention teacher(s) </t>
  </si>
  <si>
    <t>EBF research base indicates that providing tutoring with Tier 2 intervention teachers, one-on-one and small group, has an effect size^ of 0.4-2.5 for student performance.
Research indicates that providing English Learners direct intervention support has an effect size^ of 0.45 for student performance.</t>
  </si>
  <si>
    <t>school district leaders interested in effect sizes of interventions beyond monetary investments may find the work of John Hattie and others interesting.  As a starting point for further exploration, a frequently cited resource is https://visible-learning.org/hattie-ranking-influences-effect-sizes-learning-achievement/</t>
  </si>
  <si>
    <t>Instructional facilitators, coaches, and/or job-embedded professional development </t>
  </si>
  <si>
    <t>EBF research base indicates that providing professional development with classroom instructional coaches has an effect size^ of 1.25-2.7 for student performance.</t>
  </si>
  <si>
    <r>
      <t>Extended day staff, supports, and/or operations </t>
    </r>
    <r>
      <rPr>
        <sz val="11"/>
        <rFont val="Calibri"/>
        <family val="2"/>
      </rPr>
      <t> </t>
    </r>
  </si>
  <si>
    <t>Documentation of research base underway</t>
  </si>
  <si>
    <r>
      <t>Pupil support staff (e.g., counselor(s), psychologist(s), nurse(s), guidance counselor(s), social worker(s), speech pathologist(s))</t>
    </r>
    <r>
      <rPr>
        <sz val="11"/>
        <rFont val="Calibri"/>
        <family val="2"/>
      </rPr>
      <t> </t>
    </r>
  </si>
  <si>
    <r>
      <t>Instructional </t>
    </r>
    <r>
      <rPr>
        <sz val="11"/>
        <rFont val="Calibri"/>
        <family val="2"/>
      </rPr>
      <t>assistant(s), paraprofessional(s), and/or supervisory aide(s) </t>
    </r>
  </si>
  <si>
    <r>
      <t>Summer school staff, supports, and/or operations </t>
    </r>
    <r>
      <rPr>
        <sz val="11"/>
        <rFont val="Calibri"/>
        <family val="2"/>
      </rPr>
      <t> </t>
    </r>
  </si>
  <si>
    <t>EBF research base indicates that providing structured, academically focused summer school has an effect size^ of 0.45 for student performance.</t>
  </si>
  <si>
    <t>Early childhood services </t>
  </si>
  <si>
    <t>EBF research base indicates that providing full-day kindergarten has an effect size^ of 0.77 for student performance.</t>
  </si>
  <si>
    <r>
      <t>Family and community engagement and/or other community services </t>
    </r>
    <r>
      <rPr>
        <sz val="11"/>
        <rFont val="Calibri"/>
        <family val="2"/>
      </rPr>
      <t> </t>
    </r>
  </si>
  <si>
    <r>
      <t>College and career readiness services </t>
    </r>
    <r>
      <rPr>
        <sz val="11"/>
        <rFont val="Calibri"/>
        <family val="2"/>
      </rPr>
      <t> </t>
    </r>
  </si>
  <si>
    <r>
      <t>Innovation and school transformation efforts </t>
    </r>
    <r>
      <rPr>
        <sz val="11"/>
        <rFont val="Calibri"/>
        <family val="2"/>
      </rPr>
      <t> </t>
    </r>
  </si>
  <si>
    <r>
      <t>Instructional </t>
    </r>
    <r>
      <rPr>
        <sz val="11"/>
        <rFont val="Calibri"/>
        <family val="2"/>
      </rPr>
      <t>materials (e.g., curriculum, books, equipment) </t>
    </r>
  </si>
  <si>
    <t>Assessments </t>
  </si>
  <si>
    <r>
      <t>Educational media services </t>
    </r>
    <r>
      <rPr>
        <sz val="11"/>
        <rFont val="Calibri"/>
        <family val="2"/>
      </rPr>
      <t> </t>
    </r>
  </si>
  <si>
    <r>
      <t>Food services </t>
    </r>
    <r>
      <rPr>
        <sz val="11"/>
        <rFont val="Calibri"/>
        <family val="2"/>
      </rPr>
      <t> </t>
    </r>
  </si>
  <si>
    <r>
      <t>Computer and tech equipment or other infrastructural supports</t>
    </r>
    <r>
      <rPr>
        <sz val="11"/>
        <rFont val="Calibri"/>
        <family val="2"/>
      </rPr>
      <t> </t>
    </r>
  </si>
  <si>
    <t>EBF research base indicates that providing embedded technology has an effect size^ of 0.3-0.38 for student performance.</t>
  </si>
  <si>
    <t>Other designated central office supports </t>
  </si>
  <si>
    <t>Total $ intended for specific student groups </t>
  </si>
  <si>
    <t>N/A </t>
  </si>
  <si>
    <r>
      <t xml:space="preserve">The IWAS application will auto-calculate the sum total of dollars input for each of the specific student groups.  If the sum total is less than or equal to the FY20 EBF allocation for the specific student group, the EBF Spending Plan </t>
    </r>
    <r>
      <rPr>
        <u/>
        <sz val="10"/>
        <rFont val="Arial"/>
        <family val="2"/>
      </rPr>
      <t>will not be accepted</t>
    </r>
    <r>
      <rPr>
        <sz val="10"/>
        <rFont val="Arial"/>
        <family val="2"/>
      </rPr>
      <t xml:space="preserve"> for submission.</t>
    </r>
  </si>
  <si>
    <t>11) OPTIONAL - How did your data, other information considered, collaboration between school district* programmatic and business areas, and/or engagement with school staff, families, and community members influence your intended use of dollars on the student groups in question?</t>
  </si>
  <si>
    <t xml:space="preserve">School districts* serving at least one English Learner (EL) will also complete assurances related to Article 14C of the School Code, which stipulates allowable expenditures for English Learners.  These assurances will not appear in IWAS for school districts* serving zero English Learners.  School districts* completing the assurances should maintain supporting documentation (e.g., sign-in sheets, meeting agendas) to affirm their veracity.  These assurances only apply to the EBF Spending Plan.  A separate collection of the EL – Bilingual Service Plan takes place before each school year and must be separately reviewed by the Bilingual Parent Advisory Committee beginning with FY20. </t>
  </si>
  <si>
    <t>12) ONLY FOR SCHOOL DISTRICTS* SERVING ENGLISH LEARNERS - Mark with an X the appropriate box to indicate agreement or disagreement with each statement.</t>
  </si>
  <si>
    <t>Article 14C Assurance</t>
  </si>
  <si>
    <t>"Yes"</t>
  </si>
  <si>
    <t>"No"</t>
  </si>
  <si>
    <t xml:space="preserve">A) “I hereby affirm that at least 60% of the school district's* State funds attributable to ELs will be used for instructional costs of programs and services for ELs (Function 1000), in accordance with Article 14C of the Illinois School Code. The remaining balance of State funds attributable to ELs will also be used to serve ELs.” </t>
  </si>
  <si>
    <t xml:space="preserve">B) “My school district* has at least one attendance center with 20 or more English learners (including parental refusals) who speak the same home language other than English in grades K-12. Alternatively and/or additionally, my school district* has at least one attendance center with 20 or more English learners (including parent refusals) who speak the same home language other than English in pre-K.” </t>
  </si>
  <si>
    <t xml:space="preserve">C) IF THE ANSWER TO (B) ABOVE IS "YES" - “I hereby affirm that the school district's* Bilingual Parent Advisory Committee (BPAC) has reviewed the school district's* EBF Spending Plan submitted to the State Superintendent of Education.” </t>
  </si>
  <si>
    <t>D) IF THE ANSWER TO (B) ABOVE IS "YES" - Fill in the date of the meeting at which the BPAC reviewed the EBF Spending Plan and the name of the BPAC chair at the time of the meeting.</t>
  </si>
  <si>
    <t>Date:</t>
  </si>
  <si>
    <t>Name:</t>
  </si>
  <si>
    <t>Feedback Survey</t>
  </si>
  <si>
    <t xml:space="preserve">A version of this survey will appear at the end of the IWAS application for the official EBF Spending Plan submission.  The EBF Spending Plan due for submission this year was designed by ISBE and the Professional Review Panel with some school district voice included, but we know we have more to learn from the field.  This survey and other engagement opportunities throughout FY20 will directly influence the design of the FY21 EBF Spending Plan.  </t>
  </si>
  <si>
    <t>1) Mark with an X to indicate approximately how much time it will take your school district* to complete the FY20 EBF Spending Plan.</t>
  </si>
  <si>
    <t>* - School districts, laboratory schools, Regional Offices of Education, or Intermediate Service Centers</t>
  </si>
  <si>
    <r>
      <t>a.</t>
    </r>
    <r>
      <rPr>
        <sz val="7"/>
        <rFont val="Times New Roman"/>
        <family val="1"/>
      </rPr>
      <t xml:space="preserve">       </t>
    </r>
    <r>
      <rPr>
        <sz val="11"/>
        <rFont val="Calibri"/>
        <family val="2"/>
      </rPr>
      <t>Under 1 hour</t>
    </r>
  </si>
  <si>
    <r>
      <t>b.</t>
    </r>
    <r>
      <rPr>
        <sz val="7"/>
        <rFont val="Times New Roman"/>
        <family val="1"/>
      </rPr>
      <t xml:space="preserve">       </t>
    </r>
    <r>
      <rPr>
        <sz val="11"/>
        <rFont val="Calibri"/>
        <family val="2"/>
      </rPr>
      <t>1-2 hours</t>
    </r>
  </si>
  <si>
    <r>
      <t>c.</t>
    </r>
    <r>
      <rPr>
        <sz val="7"/>
        <rFont val="Times New Roman"/>
        <family val="1"/>
      </rPr>
      <t xml:space="preserve">       </t>
    </r>
    <r>
      <rPr>
        <sz val="11"/>
        <rFont val="Calibri"/>
        <family val="2"/>
      </rPr>
      <t>2-4 hours</t>
    </r>
  </si>
  <si>
    <r>
      <t>d.</t>
    </r>
    <r>
      <rPr>
        <sz val="7"/>
        <rFont val="Times New Roman"/>
        <family val="1"/>
      </rPr>
      <t xml:space="preserve">       </t>
    </r>
    <r>
      <rPr>
        <sz val="11"/>
        <rFont val="Calibri"/>
        <family val="2"/>
      </rPr>
      <t>5 hours or more</t>
    </r>
  </si>
  <si>
    <t>2) Mark with an X to indicate which different school positions or departments will have been involved in completing your FY20 EBF Spending Plan.</t>
  </si>
  <si>
    <r>
      <t>a.</t>
    </r>
    <r>
      <rPr>
        <sz val="7"/>
        <rFont val="Times New Roman"/>
        <family val="1"/>
      </rPr>
      <t xml:space="preserve">       </t>
    </r>
    <r>
      <rPr>
        <sz val="11"/>
        <rFont val="Calibri"/>
        <family val="2"/>
      </rPr>
      <t>Superintendent</t>
    </r>
  </si>
  <si>
    <r>
      <t>b.</t>
    </r>
    <r>
      <rPr>
        <sz val="7"/>
        <rFont val="Times New Roman"/>
        <family val="1"/>
      </rPr>
      <t xml:space="preserve">       </t>
    </r>
    <r>
      <rPr>
        <sz val="11"/>
        <rFont val="Calibri"/>
        <family val="2"/>
      </rPr>
      <t>Special Education</t>
    </r>
  </si>
  <si>
    <r>
      <t>c.</t>
    </r>
    <r>
      <rPr>
        <sz val="7"/>
        <rFont val="Times New Roman"/>
        <family val="1"/>
      </rPr>
      <t xml:space="preserve">       </t>
    </r>
    <r>
      <rPr>
        <sz val="11"/>
        <rFont val="Calibri"/>
        <family val="2"/>
      </rPr>
      <t>Bilingual/English Learners</t>
    </r>
  </si>
  <si>
    <r>
      <t>d.</t>
    </r>
    <r>
      <rPr>
        <sz val="7"/>
        <rFont val="Times New Roman"/>
        <family val="1"/>
      </rPr>
      <t xml:space="preserve">       </t>
    </r>
    <r>
      <rPr>
        <sz val="11"/>
        <rFont val="Calibri"/>
        <family val="2"/>
      </rPr>
      <t>Title I/Low-Income</t>
    </r>
  </si>
  <si>
    <r>
      <t>e.</t>
    </r>
    <r>
      <rPr>
        <sz val="7"/>
        <rFont val="Times New Roman"/>
        <family val="1"/>
      </rPr>
      <t xml:space="preserve">       </t>
    </r>
    <r>
      <rPr>
        <sz val="11"/>
        <rFont val="Calibri"/>
        <family val="2"/>
      </rPr>
      <t>Finance</t>
    </r>
  </si>
  <si>
    <r>
      <t>f.</t>
    </r>
    <r>
      <rPr>
        <sz val="7"/>
        <rFont val="Times New Roman"/>
        <family val="1"/>
      </rPr>
      <t xml:space="preserve">        </t>
    </r>
    <r>
      <rPr>
        <sz val="11"/>
        <rFont val="Calibri"/>
        <family val="2"/>
      </rPr>
      <t>Principal(s)</t>
    </r>
  </si>
  <si>
    <r>
      <t>g.</t>
    </r>
    <r>
      <rPr>
        <sz val="7"/>
        <rFont val="Times New Roman"/>
        <family val="1"/>
      </rPr>
      <t xml:space="preserve">       </t>
    </r>
    <r>
      <rPr>
        <sz val="11"/>
        <rFont val="Calibri"/>
        <family val="2"/>
      </rPr>
      <t>Other: ____________________</t>
    </r>
  </si>
  <si>
    <t>3) Mark with an X to indicate who do you believe should (ideally) be the primary audience for the EBF Spending Plan.</t>
  </si>
  <si>
    <t>a.       Your school district</t>
  </si>
  <si>
    <t>b.      Your school district’s community</t>
  </si>
  <si>
    <t>c.       ISBE</t>
  </si>
  <si>
    <t>d.      State legislators</t>
  </si>
  <si>
    <t>e.    Other: ____________________</t>
  </si>
  <si>
    <t>4) Mark with an X to indicate what other data, plans, or reports you wish that this EBF Spending Plan were integrated or better aligned with.</t>
  </si>
  <si>
    <r>
      <t>a.</t>
    </r>
    <r>
      <rPr>
        <sz val="7"/>
        <rFont val="Times New Roman"/>
        <family val="1"/>
      </rPr>
      <t xml:space="preserve">       </t>
    </r>
    <r>
      <rPr>
        <sz val="11"/>
        <rFont val="Calibri"/>
        <family val="2"/>
      </rPr>
      <t>Site-based expenditure reporting</t>
    </r>
  </si>
  <si>
    <r>
      <t>b.</t>
    </r>
    <r>
      <rPr>
        <sz val="7"/>
        <rFont val="Times New Roman"/>
        <family val="1"/>
      </rPr>
      <t xml:space="preserve">       </t>
    </r>
    <r>
      <rPr>
        <sz val="11"/>
        <rFont val="Calibri"/>
        <family val="2"/>
      </rPr>
      <t>English Learner expenditure report</t>
    </r>
  </si>
  <si>
    <r>
      <t>c.</t>
    </r>
    <r>
      <rPr>
        <sz val="7"/>
        <rFont val="Times New Roman"/>
        <family val="1"/>
      </rPr>
      <t xml:space="preserve">       </t>
    </r>
    <r>
      <rPr>
        <sz val="11"/>
        <rFont val="Calibri"/>
        <family val="2"/>
      </rPr>
      <t>Part 100 rules, annual school district budget, Annual Financial Report</t>
    </r>
  </si>
  <si>
    <r>
      <t>d.</t>
    </r>
    <r>
      <rPr>
        <sz val="7"/>
        <rFont val="Times New Roman"/>
        <family val="1"/>
      </rPr>
      <t xml:space="preserve">       </t>
    </r>
    <r>
      <rPr>
        <sz val="11"/>
        <rFont val="Calibri"/>
        <family val="2"/>
      </rPr>
      <t>Consolidated District Plan</t>
    </r>
  </si>
  <si>
    <r>
      <t xml:space="preserve">5) Mark with X to indicate how you would describe the </t>
    </r>
    <r>
      <rPr>
        <u/>
        <sz val="11"/>
        <color rgb="FF000000"/>
        <rFont val="Calibri"/>
        <family val="2"/>
      </rPr>
      <t>current</t>
    </r>
    <r>
      <rPr>
        <sz val="11"/>
        <color rgb="FF000000"/>
        <rFont val="Calibri"/>
        <family val="2"/>
      </rPr>
      <t xml:space="preserve"> value of the FY20 EBF Spending Plan.</t>
    </r>
  </si>
  <si>
    <r>
      <t xml:space="preserve">a.       </t>
    </r>
    <r>
      <rPr>
        <b/>
        <i/>
        <sz val="11"/>
        <rFont val="Calibri"/>
        <family val="2"/>
      </rPr>
      <t>Very valuable.</t>
    </r>
    <r>
      <rPr>
        <sz val="11"/>
        <rFont val="Calibri"/>
        <family val="2"/>
      </rPr>
      <t xml:space="preserve">  I will be using it to ____________________________.</t>
    </r>
  </si>
  <si>
    <r>
      <t>b.      </t>
    </r>
    <r>
      <rPr>
        <b/>
        <i/>
        <sz val="11"/>
        <rFont val="Calibri"/>
        <family val="2"/>
      </rPr>
      <t>Somewhat valuable.</t>
    </r>
    <r>
      <rPr>
        <sz val="11"/>
        <rFont val="Calibri"/>
        <family val="2"/>
      </rPr>
      <t xml:space="preserve">  I want to use it to ____________________________.  It would be more valuable if _____________________.</t>
    </r>
  </si>
  <si>
    <r>
      <t xml:space="preserve">c.       </t>
    </r>
    <r>
      <rPr>
        <b/>
        <i/>
        <sz val="11"/>
        <rFont val="Calibri"/>
        <family val="2"/>
      </rPr>
      <t xml:space="preserve">Not very valuable. </t>
    </r>
    <r>
      <rPr>
        <sz val="11"/>
        <rFont val="Calibri"/>
        <family val="2"/>
      </rPr>
      <t xml:space="preserve"> It would be more valuable if _____________________</t>
    </r>
  </si>
  <si>
    <r>
      <t xml:space="preserve">d.       </t>
    </r>
    <r>
      <rPr>
        <b/>
        <i/>
        <sz val="11"/>
        <rFont val="Calibri"/>
        <family val="2"/>
      </rPr>
      <t>Not at all valuable.</t>
    </r>
    <r>
      <rPr>
        <sz val="11"/>
        <rFont val="Calibri"/>
        <family val="2"/>
      </rPr>
      <t xml:space="preserve">  I wish ISBE would _____________________.</t>
    </r>
  </si>
  <si>
    <r>
      <t xml:space="preserve">6) Mark with an X what you see as the </t>
    </r>
    <r>
      <rPr>
        <u/>
        <sz val="11"/>
        <color rgb="FF000000"/>
        <rFont val="Calibri"/>
        <family val="2"/>
      </rPr>
      <t>potential</t>
    </r>
    <r>
      <rPr>
        <sz val="11"/>
        <color rgb="FF000000"/>
        <rFont val="Calibri"/>
        <family val="2"/>
      </rPr>
      <t xml:space="preserve"> value of the EBF Spending Plan.</t>
    </r>
  </si>
  <si>
    <r>
      <t xml:space="preserve">a.       Increasing and supporting </t>
    </r>
    <r>
      <rPr>
        <b/>
        <i/>
        <sz val="11"/>
        <rFont val="Calibri"/>
        <family val="2"/>
      </rPr>
      <t>strategic resource allocation</t>
    </r>
    <r>
      <rPr>
        <sz val="11"/>
        <rFont val="Calibri"/>
        <family val="2"/>
      </rPr>
      <t xml:space="preserve"> based in student need data, student outcome data, and best practices research</t>
    </r>
  </si>
  <si>
    <r>
      <t>b.      Increasing and supporting</t>
    </r>
    <r>
      <rPr>
        <b/>
        <i/>
        <sz val="11"/>
        <rFont val="Calibri"/>
        <family val="2"/>
      </rPr>
      <t xml:space="preserve"> intra-district collaboration</t>
    </r>
    <r>
      <rPr>
        <sz val="11"/>
        <rFont val="Calibri"/>
        <family val="2"/>
      </rPr>
      <t xml:space="preserve"> between program areas, business offices, and leadership for more holistic planning and strategic resources allocation in service to students</t>
    </r>
  </si>
  <si>
    <r>
      <t xml:space="preserve">c.       </t>
    </r>
    <r>
      <rPr>
        <b/>
        <i/>
        <sz val="11"/>
        <rFont val="Calibri"/>
        <family val="2"/>
      </rPr>
      <t>Focusing</t>
    </r>
    <r>
      <rPr>
        <sz val="11"/>
        <rFont val="Calibri"/>
        <family val="2"/>
      </rPr>
      <t xml:space="preserve"> on dollars for English Learners, low-income students, students with disabilities, and any other student populations with significant need</t>
    </r>
  </si>
  <si>
    <r>
      <t xml:space="preserve">d.       Facilitating </t>
    </r>
    <r>
      <rPr>
        <b/>
        <i/>
        <sz val="11"/>
        <rFont val="Calibri"/>
        <family val="2"/>
      </rPr>
      <t>inquiry</t>
    </r>
    <r>
      <rPr>
        <sz val="11"/>
        <rFont val="Calibri"/>
        <family val="2"/>
      </rPr>
      <t xml:space="preserve"> into resource allocation decisions</t>
    </r>
  </si>
  <si>
    <r>
      <t xml:space="preserve">e.      Making </t>
    </r>
    <r>
      <rPr>
        <b/>
        <i/>
        <sz val="11"/>
        <rFont val="Calibri"/>
        <family val="2"/>
      </rPr>
      <t>connections</t>
    </r>
    <r>
      <rPr>
        <sz val="11"/>
        <rFont val="Calibri"/>
        <family val="2"/>
      </rPr>
      <t xml:space="preserve"> to existing plans and requirements</t>
    </r>
  </si>
  <si>
    <t>7) Mark with an X to indicate your level of interest in joining FY20 focus groups to refine the EBF Spending Plan for FY21 and beyond.</t>
  </si>
  <si>
    <r>
      <t>a.</t>
    </r>
    <r>
      <rPr>
        <sz val="7"/>
        <rFont val="Times New Roman"/>
        <family val="1"/>
      </rPr>
      <t xml:space="preserve">       </t>
    </r>
    <r>
      <rPr>
        <sz val="11"/>
        <rFont val="Calibri"/>
        <family val="2"/>
      </rPr>
      <t>Definitely interested</t>
    </r>
  </si>
  <si>
    <r>
      <t>b.</t>
    </r>
    <r>
      <rPr>
        <sz val="7"/>
        <rFont val="Times New Roman"/>
        <family val="1"/>
      </rPr>
      <t xml:space="preserve">       </t>
    </r>
    <r>
      <rPr>
        <sz val="11"/>
        <rFont val="Calibri"/>
        <family val="2"/>
      </rPr>
      <t>Possibly interested</t>
    </r>
  </si>
  <si>
    <r>
      <t>c.</t>
    </r>
    <r>
      <rPr>
        <sz val="7"/>
        <rFont val="Times New Roman"/>
        <family val="1"/>
      </rPr>
      <t xml:space="preserve">       </t>
    </r>
    <r>
      <rPr>
        <sz val="11"/>
        <rFont val="Calibri"/>
        <family val="2"/>
      </rPr>
      <t>Not interested</t>
    </r>
  </si>
  <si>
    <t>X</t>
  </si>
  <si>
    <t>Oak Lawn-Hometown School District 123</t>
  </si>
  <si>
    <t>07-016-1230-02</t>
  </si>
  <si>
    <t>Cook</t>
  </si>
  <si>
    <t>23rd</t>
  </si>
  <si>
    <t>September</t>
  </si>
  <si>
    <t>19</t>
  </si>
  <si>
    <t>Revenues:</t>
  </si>
  <si>
    <t>10.1790 - Fees associated with Chromebook purchase/insurance/repair</t>
  </si>
  <si>
    <t>10.1999 - Misc. revenues</t>
  </si>
  <si>
    <t>20.1999 - Misc. revenues</t>
  </si>
  <si>
    <t>20.3999 - DCEO grants for energy efficiency upgrades</t>
  </si>
  <si>
    <t>10.4999 - E-Rate revenues</t>
  </si>
  <si>
    <t>Expenditures</t>
  </si>
  <si>
    <t>10.2190 - Occupational Therapy Functions</t>
  </si>
  <si>
    <t>10.4190 - Refund of ISBE overpayment</t>
  </si>
  <si>
    <t>30.5400 - Debt service for short term lease</t>
  </si>
  <si>
    <t>VanGogh Photography</t>
  </si>
  <si>
    <t>Student photos, Staff photos, &amp; yearbooks</t>
  </si>
  <si>
    <t>Staff picture IDs, Staff yearbooks, digital catalog of all pictures</t>
  </si>
  <si>
    <t>Offset of student enrichment activities</t>
  </si>
  <si>
    <t>All staff are provided a picture ID; each building and district office receives 1 yearbook</t>
  </si>
  <si>
    <t>Peter DeRousse</t>
  </si>
  <si>
    <t>Jennifer Fortier</t>
  </si>
  <si>
    <t>Jackie Lichter</t>
  </si>
  <si>
    <t>Jay Lurquin</t>
  </si>
  <si>
    <t>Julie Misner</t>
  </si>
  <si>
    <t>Theresa Roche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</si>
</sst>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85">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b/>
      <i/>
      <sz val="14"/>
      <color theme="5"/>
      <name val="Calibri"/>
      <family val="2"/>
      <scheme val="minor"/>
    </font>
    <font>
      <b/>
      <i/>
      <sz val="11"/>
      <color theme="5"/>
      <name val="Calibri"/>
      <family val="2"/>
      <scheme val="minor"/>
    </font>
    <font>
      <b/>
      <i/>
      <u/>
      <sz val="11"/>
      <color theme="5"/>
      <name val="Calibri"/>
      <family val="2"/>
      <scheme val="minor"/>
    </font>
    <font>
      <b/>
      <i/>
      <u/>
      <sz val="11"/>
      <name val="Calibri"/>
      <family val="2"/>
      <scheme val="minor"/>
    </font>
    <font>
      <b/>
      <i/>
      <u/>
      <sz val="11"/>
      <color rgb="FFFF0000"/>
      <name val="Calibri"/>
      <family val="2"/>
      <scheme val="minor"/>
    </font>
    <font>
      <i/>
      <sz val="11"/>
      <name val="Calibri"/>
      <family val="2"/>
      <scheme val="minor"/>
    </font>
    <font>
      <i/>
      <u/>
      <sz val="11"/>
      <name val="Calibri"/>
      <family val="2"/>
      <scheme val="minor"/>
    </font>
    <font>
      <sz val="11"/>
      <name val="Calibri"/>
      <family val="2"/>
    </font>
    <font>
      <u/>
      <sz val="11"/>
      <name val="Calibri"/>
      <family val="2"/>
    </font>
    <font>
      <sz val="11"/>
      <color rgb="FF000000"/>
      <name val="Calibri"/>
      <family val="2"/>
    </font>
    <font>
      <b/>
      <u/>
      <sz val="11"/>
      <name val="Calibri"/>
      <family val="2"/>
      <scheme val="minor"/>
    </font>
    <font>
      <b/>
      <sz val="11"/>
      <name val="Calibri"/>
      <family val="2"/>
    </font>
    <font>
      <i/>
      <sz val="10"/>
      <name val="Arial"/>
      <family val="2"/>
    </font>
    <font>
      <u/>
      <sz val="10"/>
      <name val="Arial"/>
      <family val="2"/>
    </font>
    <font>
      <sz val="7"/>
      <name val="Times New Roman"/>
      <family val="1"/>
    </font>
    <font>
      <u/>
      <sz val="11"/>
      <color rgb="FF000000"/>
      <name val="Calibri"/>
      <family val="2"/>
    </font>
    <font>
      <b/>
      <i/>
      <sz val="11"/>
      <name val="Calibri"/>
      <family val="2"/>
    </font>
    <font>
      <sz val="10"/>
      <name val="Arial"/>
      <family val="2"/>
    </font>
    <font>
      <vertAlign val="superscript"/>
      <sz val="9"/>
      <color rgb="FF000000"/>
      <name val="Arial"/>
      <family val="2"/>
    </font>
    <font>
      <sz val="8"/>
      <color rgb="FF000000"/>
      <name val="Tahoma"/>
      <family val="2"/>
    </font>
  </fonts>
  <fills count="21">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auto="1"/>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auto="1"/>
      </right>
      <top style="double">
        <color indexed="55"/>
      </top>
      <bottom style="double">
        <color indexed="55"/>
      </bottom>
      <diagonal/>
    </border>
    <border>
      <left style="thin">
        <color auto="1"/>
      </left>
      <right style="thin">
        <color indexed="55"/>
      </right>
      <top style="double">
        <color indexed="55"/>
      </top>
      <bottom style="double">
        <color indexed="55"/>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medium">
        <color rgb="FF000000"/>
      </right>
      <top/>
      <bottom/>
      <diagonal/>
    </border>
    <border>
      <left/>
      <right style="medium">
        <color rgb="FF000000"/>
      </right>
      <top/>
      <bottom/>
      <diagonal/>
    </border>
    <border>
      <left/>
      <right style="thin">
        <color rgb="FF000000"/>
      </right>
      <top/>
      <bottom/>
      <diagonal/>
    </border>
    <border>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5">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44" fontId="82" fillId="0" borderId="0" applyFont="0" applyFill="0" applyBorder="0" applyAlignment="0" applyProtection="0"/>
  </cellStyleXfs>
  <cellXfs count="1932">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0" fontId="32" fillId="15" borderId="0" xfId="0" applyFont="1" applyFill="1" applyAlignment="1">
      <alignment horizontal="left"/>
    </xf>
    <xf numFmtId="0" fontId="18" fillId="15" borderId="0" xfId="0" applyFont="1" applyFill="1" applyAlignment="1">
      <alignment horizontal="left"/>
    </xf>
    <xf numFmtId="166" fontId="31" fillId="15" borderId="0" xfId="0" applyNumberFormat="1" applyFont="1" applyFill="1" applyBorder="1" applyAlignment="1">
      <alignment horizontal="left" vertical="center"/>
    </xf>
    <xf numFmtId="0" fontId="1" fillId="0" borderId="0" xfId="0" applyFont="1" applyAlignment="1">
      <alignment horizontal="left" wrapText="1"/>
    </xf>
    <xf numFmtId="0" fontId="34" fillId="0" borderId="0" xfId="0" applyFont="1" applyBorder="1" applyAlignment="1">
      <alignment horizontal="left" vertical="center"/>
    </xf>
    <xf numFmtId="0" fontId="21" fillId="15" borderId="0" xfId="0" applyFont="1" applyFill="1" applyBorder="1" applyAlignment="1">
      <alignment horizontal="left"/>
    </xf>
    <xf numFmtId="166" fontId="21" fillId="15" borderId="0" xfId="0" applyNumberFormat="1" applyFont="1" applyFill="1" applyAlignment="1">
      <alignment horizontal="left" wrapText="1"/>
    </xf>
    <xf numFmtId="0" fontId="0" fillId="15" borderId="0" xfId="0" applyFill="1" applyAlignment="1">
      <alignment horizontal="left"/>
    </xf>
    <xf numFmtId="0" fontId="72" fillId="0" borderId="122" xfId="0" applyFont="1" applyBorder="1" applyAlignment="1">
      <alignment horizontal="left" vertical="center" wrapText="1"/>
    </xf>
    <xf numFmtId="0" fontId="0" fillId="18" borderId="122" xfId="0" applyFill="1" applyBorder="1" applyAlignment="1">
      <alignment horizontal="left"/>
    </xf>
    <xf numFmtId="0" fontId="72" fillId="0" borderId="121" xfId="0" applyFont="1" applyBorder="1" applyAlignment="1">
      <alignment horizontal="left" vertical="center" wrapText="1"/>
    </xf>
    <xf numFmtId="0" fontId="0" fillId="18" borderId="121" xfId="0" applyFill="1" applyBorder="1" applyAlignment="1">
      <alignment horizontal="left"/>
    </xf>
    <xf numFmtId="0" fontId="72" fillId="0" borderId="123" xfId="0" applyFont="1" applyBorder="1" applyAlignment="1">
      <alignment horizontal="left" vertical="center" wrapText="1"/>
    </xf>
    <xf numFmtId="0" fontId="0" fillId="18" borderId="123" xfId="0" applyFill="1" applyBorder="1" applyAlignment="1">
      <alignment horizontal="left"/>
    </xf>
    <xf numFmtId="0" fontId="73" fillId="0" borderId="121" xfId="0" applyFont="1" applyBorder="1" applyAlignment="1">
      <alignment horizontal="left" vertical="center" wrapText="1"/>
    </xf>
    <xf numFmtId="0" fontId="74" fillId="17" borderId="121" xfId="0" applyFont="1" applyFill="1" applyBorder="1" applyAlignment="1">
      <alignment wrapText="1"/>
    </xf>
    <xf numFmtId="166" fontId="21" fillId="15" borderId="0" xfId="0" applyNumberFormat="1" applyFont="1" applyFill="1" applyBorder="1" applyAlignment="1">
      <alignment horizontal="left" wrapText="1"/>
    </xf>
    <xf numFmtId="0" fontId="74" fillId="17" borderId="0" xfId="0" applyFont="1" applyFill="1" applyAlignment="1">
      <alignment wrapText="1"/>
    </xf>
    <xf numFmtId="0" fontId="1" fillId="0" borderId="0" xfId="0" applyFont="1" applyAlignment="1">
      <alignment horizontal="left"/>
    </xf>
    <xf numFmtId="0" fontId="72" fillId="19" borderId="124" xfId="0" applyFont="1" applyFill="1" applyBorder="1" applyAlignment="1">
      <alignment horizontal="left" vertical="center" wrapText="1"/>
    </xf>
    <xf numFmtId="0" fontId="72" fillId="19" borderId="125" xfId="0" applyFont="1" applyFill="1" applyBorder="1" applyAlignment="1">
      <alignment horizontal="left" vertical="center" wrapText="1"/>
    </xf>
    <xf numFmtId="0" fontId="72" fillId="19" borderId="126" xfId="0" applyFont="1" applyFill="1" applyBorder="1" applyAlignment="1">
      <alignment horizontal="left" vertical="center" wrapText="1"/>
    </xf>
    <xf numFmtId="0" fontId="1" fillId="0" borderId="0" xfId="0" applyFont="1" applyAlignment="1">
      <alignment horizontal="left" vertical="center" wrapText="1"/>
    </xf>
    <xf numFmtId="0" fontId="0" fillId="18" borderId="127" xfId="0" applyFill="1" applyBorder="1" applyAlignment="1">
      <alignment horizontal="left"/>
    </xf>
    <xf numFmtId="0" fontId="1" fillId="18" borderId="121" xfId="0" applyFont="1" applyFill="1" applyBorder="1" applyAlignment="1">
      <alignment horizontal="left"/>
    </xf>
    <xf numFmtId="0" fontId="0" fillId="10" borderId="121" xfId="0" applyFill="1" applyBorder="1" applyAlignment="1">
      <alignment horizontal="left"/>
    </xf>
    <xf numFmtId="0" fontId="77" fillId="0" borderId="0" xfId="0" applyFont="1" applyAlignment="1">
      <alignment horizontal="left" wrapText="1"/>
    </xf>
    <xf numFmtId="0" fontId="74" fillId="0" borderId="121" xfId="0" applyFont="1" applyBorder="1" applyAlignment="1">
      <alignment horizontal="left" vertical="center" wrapText="1"/>
    </xf>
    <xf numFmtId="0" fontId="77" fillId="0" borderId="0" xfId="0" applyFont="1" applyAlignment="1">
      <alignment horizontal="left"/>
    </xf>
    <xf numFmtId="0" fontId="72" fillId="0" borderId="128" xfId="0" applyFont="1" applyBorder="1" applyAlignment="1">
      <alignment horizontal="center" vertical="center" wrapText="1"/>
    </xf>
    <xf numFmtId="44" fontId="72" fillId="0" borderId="128" xfId="53" applyFont="1" applyBorder="1" applyAlignment="1">
      <alignment horizontal="left" vertical="center" wrapText="1"/>
    </xf>
    <xf numFmtId="0" fontId="72" fillId="0" borderId="129" xfId="0" applyFont="1" applyBorder="1" applyAlignment="1">
      <alignment horizontal="left" vertical="center" wrapText="1"/>
    </xf>
    <xf numFmtId="0" fontId="1" fillId="18" borderId="127" xfId="0" applyFont="1" applyFill="1" applyBorder="1" applyAlignment="1">
      <alignment horizontal="left"/>
    </xf>
    <xf numFmtId="0" fontId="72" fillId="0" borderId="121" xfId="0" applyFont="1" applyBorder="1" applyAlignment="1">
      <alignment horizontal="left" vertical="center"/>
    </xf>
    <xf numFmtId="0" fontId="0" fillId="10" borderId="122" xfId="0" applyFill="1" applyBorder="1" applyAlignment="1">
      <alignment horizontal="left"/>
    </xf>
    <xf numFmtId="0" fontId="72" fillId="0" borderId="0" xfId="0" applyFont="1" applyAlignment="1">
      <alignment horizontal="left" vertical="center"/>
    </xf>
    <xf numFmtId="0" fontId="23" fillId="0" borderId="0" xfId="0" applyFont="1" applyBorder="1" applyProtection="1">
      <protection locked="0"/>
    </xf>
    <xf numFmtId="166" fontId="23" fillId="0" borderId="0" xfId="0" applyNumberFormat="1" applyFont="1" applyBorder="1"/>
    <xf numFmtId="44" fontId="22" fillId="0" borderId="40" xfId="54" applyFont="1" applyBorder="1" applyAlignment="1" applyProtection="1">
      <alignment horizontal="right" vertical="center"/>
      <protection locked="0"/>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70" fillId="0" borderId="0" xfId="0" applyFont="1" applyBorder="1" applyAlignment="1">
      <alignment horizontal="left" vertical="center" wrapText="1"/>
    </xf>
    <xf numFmtId="0" fontId="64" fillId="0" borderId="0" xfId="0" applyFont="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70" fillId="0" borderId="0" xfId="0" applyFont="1" applyBorder="1" applyAlignment="1">
      <alignment horizontal="center" vertical="center" wrapText="1"/>
    </xf>
    <xf numFmtId="0" fontId="70" fillId="0" borderId="0" xfId="0" applyFont="1" applyAlignment="1">
      <alignment horizontal="center" vertical="center" wrapText="1"/>
    </xf>
    <xf numFmtId="0" fontId="30" fillId="0" borderId="0" xfId="0" applyFont="1" applyBorder="1" applyAlignment="1">
      <alignment horizontal="center" vertical="center"/>
    </xf>
    <xf numFmtId="0" fontId="72" fillId="17" borderId="121" xfId="0" applyFont="1" applyFill="1" applyBorder="1" applyAlignment="1">
      <alignment horizontal="left" wrapText="1"/>
    </xf>
    <xf numFmtId="0" fontId="74" fillId="10" borderId="121" xfId="0" applyFont="1" applyFill="1" applyBorder="1" applyAlignment="1">
      <alignment horizontal="center" wrapText="1"/>
    </xf>
    <xf numFmtId="0" fontId="32" fillId="0" borderId="0" xfId="0" applyFont="1" applyBorder="1" applyAlignment="1">
      <alignment horizontal="left" wrapText="1"/>
    </xf>
    <xf numFmtId="0" fontId="32" fillId="17" borderId="121" xfId="0" applyFont="1" applyFill="1" applyBorder="1" applyAlignment="1">
      <alignment horizontal="left" wrapText="1"/>
    </xf>
    <xf numFmtId="0" fontId="74" fillId="10" borderId="123" xfId="0" applyFont="1" applyFill="1" applyBorder="1" applyAlignment="1">
      <alignment horizontal="center" wrapText="1"/>
    </xf>
    <xf numFmtId="0" fontId="74" fillId="17" borderId="121" xfId="0" applyFont="1" applyFill="1" applyBorder="1" applyAlignment="1">
      <alignment horizontal="left" wrapText="1"/>
    </xf>
    <xf numFmtId="0" fontId="30" fillId="0" borderId="0" xfId="0" applyFont="1" applyBorder="1" applyAlignment="1">
      <alignment horizontal="center" vertical="center" wrapText="1"/>
    </xf>
    <xf numFmtId="0" fontId="74" fillId="20" borderId="121" xfId="0" applyFont="1" applyFill="1" applyBorder="1" applyAlignment="1">
      <alignment horizontal="left" wrapText="1"/>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5">
    <cellStyle name="Currency" xfId="54" builtinId="4"/>
    <cellStyle name="Currency 2" xfId="53" xr:uid="{00000000-0005-0000-0000-000001000000}"/>
    <cellStyle name="Hyperlink" xfId="1" builtinId="8"/>
    <cellStyle name="Normal" xfId="0" builtinId="0"/>
    <cellStyle name="Normal 2" xfId="52" xr:uid="{00000000-0005-0000-0000-000004000000}"/>
    <cellStyle name="Normal_AFRPG10" xfId="2" xr:uid="{00000000-0005-0000-0000-000005000000}"/>
    <cellStyle name="Normal_AFRPG11" xfId="3" xr:uid="{00000000-0005-0000-0000-000006000000}"/>
    <cellStyle name="Normal_AFRPG12" xfId="4" xr:uid="{00000000-0005-0000-0000-000007000000}"/>
    <cellStyle name="Normal_AFRPG13" xfId="5" xr:uid="{00000000-0005-0000-0000-000008000000}"/>
    <cellStyle name="Normal_AFRPG14" xfId="6" xr:uid="{00000000-0005-0000-0000-000009000000}"/>
    <cellStyle name="Normal_AFRPG15" xfId="7" xr:uid="{00000000-0005-0000-0000-00000A000000}"/>
    <cellStyle name="Normal_AFRPG16" xfId="8" xr:uid="{00000000-0005-0000-0000-00000B000000}"/>
    <cellStyle name="Normal_AFRPG17" xfId="9" xr:uid="{00000000-0005-0000-0000-00000C000000}"/>
    <cellStyle name="Normal_AFRPG18" xfId="10" xr:uid="{00000000-0005-0000-0000-00000D000000}"/>
    <cellStyle name="Normal_AFRPG19" xfId="11" xr:uid="{00000000-0005-0000-0000-00000E000000}"/>
    <cellStyle name="Normal_AFRPG20" xfId="12" xr:uid="{00000000-0005-0000-0000-00000F000000}"/>
    <cellStyle name="Normal_AFRPG21" xfId="13" xr:uid="{00000000-0005-0000-0000-000010000000}"/>
    <cellStyle name="Normal_AFRPG22" xfId="14" xr:uid="{00000000-0005-0000-0000-000011000000}"/>
    <cellStyle name="Normal_AFRPG23" xfId="15" xr:uid="{00000000-0005-0000-0000-000012000000}"/>
    <cellStyle name="Normal_AFRPG24" xfId="16" xr:uid="{00000000-0005-0000-0000-000013000000}"/>
    <cellStyle name="Normal_AFRPG25" xfId="17" xr:uid="{00000000-0005-0000-0000-000014000000}"/>
    <cellStyle name="Normal_AFRPG26" xfId="18" xr:uid="{00000000-0005-0000-0000-000015000000}"/>
    <cellStyle name="Normal_AFRPG27" xfId="19" xr:uid="{00000000-0005-0000-0000-000016000000}"/>
    <cellStyle name="Normal_AFRPG28" xfId="20" xr:uid="{00000000-0005-0000-0000-000017000000}"/>
    <cellStyle name="Normal_AFRPG29" xfId="21" xr:uid="{00000000-0005-0000-0000-000018000000}"/>
    <cellStyle name="Normal_AFRPG30" xfId="22" xr:uid="{00000000-0005-0000-0000-000019000000}"/>
    <cellStyle name="Normal_AFRPG31" xfId="23" xr:uid="{00000000-0005-0000-0000-00001A000000}"/>
    <cellStyle name="Normal_AFRPG32" xfId="24" xr:uid="{00000000-0005-0000-0000-00001B000000}"/>
    <cellStyle name="Normal_AFRPG33" xfId="25" xr:uid="{00000000-0005-0000-0000-00001C000000}"/>
    <cellStyle name="Normal_AFRPG34" xfId="26" xr:uid="{00000000-0005-0000-0000-00001D000000}"/>
    <cellStyle name="Normal_AFRPG35" xfId="27" xr:uid="{00000000-0005-0000-0000-00001E000000}"/>
    <cellStyle name="Normal_AFRPG36" xfId="28" xr:uid="{00000000-0005-0000-0000-00001F000000}"/>
    <cellStyle name="Normal_AFRPG37" xfId="29" xr:uid="{00000000-0005-0000-0000-000020000000}"/>
    <cellStyle name="Normal_AFRPG38" xfId="30" xr:uid="{00000000-0005-0000-0000-000021000000}"/>
    <cellStyle name="Normal_AFRPG39" xfId="31" xr:uid="{00000000-0005-0000-0000-000022000000}"/>
    <cellStyle name="Normal_AFRPG40" xfId="32" xr:uid="{00000000-0005-0000-0000-000023000000}"/>
    <cellStyle name="Normal_AFRPG41" xfId="33" xr:uid="{00000000-0005-0000-0000-000024000000}"/>
    <cellStyle name="Normal_AFRPG42" xfId="34" xr:uid="{00000000-0005-0000-0000-000025000000}"/>
    <cellStyle name="Normal_AFRPG43" xfId="35" xr:uid="{00000000-0005-0000-0000-000026000000}"/>
    <cellStyle name="Normal_AFRPG44" xfId="36" xr:uid="{00000000-0005-0000-0000-000027000000}"/>
    <cellStyle name="Normal_AFRPG45" xfId="37" xr:uid="{00000000-0005-0000-0000-000028000000}"/>
    <cellStyle name="Normal_AFRPG46" xfId="38" xr:uid="{00000000-0005-0000-0000-000029000000}"/>
    <cellStyle name="Normal_AFRPG47" xfId="39" xr:uid="{00000000-0005-0000-0000-00002A000000}"/>
    <cellStyle name="Normal_AFRPG48" xfId="40" xr:uid="{00000000-0005-0000-0000-00002B000000}"/>
    <cellStyle name="Normal_AFRPG49" xfId="41" xr:uid="{00000000-0005-0000-0000-00002C000000}"/>
    <cellStyle name="Normal_AFRPG50" xfId="42" xr:uid="{00000000-0005-0000-0000-00002D000000}"/>
    <cellStyle name="Normal_AFRPG51" xfId="43" xr:uid="{00000000-0005-0000-0000-00002E000000}"/>
    <cellStyle name="Normal_AFRPG52" xfId="44" xr:uid="{00000000-0005-0000-0000-00002F000000}"/>
    <cellStyle name="Normal_AFRPG53" xfId="45" xr:uid="{00000000-0005-0000-0000-000030000000}"/>
    <cellStyle name="Normal_AFRPG54" xfId="46" xr:uid="{00000000-0005-0000-0000-000031000000}"/>
    <cellStyle name="Normal_AFRPG55" xfId="47" xr:uid="{00000000-0005-0000-0000-000032000000}"/>
    <cellStyle name="Normal_AFRPG56" xfId="48" xr:uid="{00000000-0005-0000-0000-000033000000}"/>
    <cellStyle name="Normal_AFRPG7" xfId="49" xr:uid="{00000000-0005-0000-0000-000034000000}"/>
    <cellStyle name="Normal_AFRPG8" xfId="50" xr:uid="{00000000-0005-0000-0000-000035000000}"/>
    <cellStyle name="Normal_AFRPG9" xfId="51" xr:uid="{00000000-0005-0000-0000-00003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topLeftCell="A34" zoomScale="186" zoomScaleNormal="186" zoomScalePageLayoutView="120" workbookViewId="0">
      <selection activeCell="N37" sqref="N37"/>
    </sheetView>
  </sheetViews>
  <sheetFormatPr baseColWidth="10" defaultColWidth="9.1640625" defaultRowHeight="10.25" customHeight="1"/>
  <cols>
    <col min="1" max="1" width="2.5" style="391" customWidth="1"/>
    <col min="2" max="2" width="2.33203125" style="391" customWidth="1"/>
    <col min="3" max="3" width="6.6640625" style="391" customWidth="1"/>
    <col min="4" max="4" width="7.83203125" style="391" customWidth="1"/>
    <col min="5" max="6" width="6.6640625" style="391" customWidth="1"/>
    <col min="7" max="7" width="6" style="391" customWidth="1"/>
    <col min="8" max="8" width="5.33203125" style="391" customWidth="1"/>
    <col min="9" max="9" width="7.6640625" style="391" customWidth="1"/>
    <col min="10" max="10" width="8.5" style="391" customWidth="1"/>
    <col min="11" max="11" width="5.6640625" style="391" customWidth="1"/>
    <col min="12" max="13" width="6.6640625" style="391" customWidth="1"/>
    <col min="14" max="14" width="5.83203125" style="391" customWidth="1"/>
    <col min="15" max="15" width="7.1640625" style="391" customWidth="1"/>
    <col min="16" max="16" width="6.83203125" style="391" customWidth="1"/>
    <col min="17" max="17" width="2.5" style="391" customWidth="1"/>
    <col min="18" max="18" width="3.33203125" style="391" customWidth="1"/>
    <col min="19" max="19" width="0.5" style="391" customWidth="1"/>
    <col min="20" max="20" width="4.6640625" style="391" customWidth="1"/>
    <col min="21" max="21" width="3.5" style="391" customWidth="1"/>
    <col min="22" max="22" width="5.6640625" style="391" customWidth="1"/>
    <col min="23" max="16384" width="9.1640625" style="391"/>
  </cols>
  <sheetData>
    <row r="1" spans="1:27" ht="12.25" customHeight="1">
      <c r="A1" s="390"/>
      <c r="F1" s="1751" t="s">
        <v>262</v>
      </c>
      <c r="G1" s="1751"/>
      <c r="H1" s="1751"/>
      <c r="I1" s="1751"/>
      <c r="J1" s="1751"/>
      <c r="K1" s="1751"/>
      <c r="L1" s="1751"/>
      <c r="M1" s="1751"/>
    </row>
    <row r="2" spans="1:27" ht="12">
      <c r="B2" s="392"/>
      <c r="F2" s="1752" t="s">
        <v>97</v>
      </c>
      <c r="G2" s="1752"/>
      <c r="H2" s="1752"/>
      <c r="I2" s="1752"/>
      <c r="J2" s="1752"/>
      <c r="K2" s="1752"/>
      <c r="L2" s="1752"/>
      <c r="M2" s="1752"/>
      <c r="O2" s="393"/>
      <c r="P2" s="393"/>
      <c r="Q2" s="393"/>
      <c r="R2" s="393"/>
    </row>
    <row r="3" spans="1:27" ht="12.25" customHeight="1">
      <c r="A3" s="394" t="s">
        <v>542</v>
      </c>
      <c r="F3" s="1752"/>
      <c r="G3" s="1752"/>
      <c r="H3" s="1752"/>
      <c r="I3" s="1752"/>
      <c r="J3" s="1752"/>
      <c r="K3" s="1752"/>
      <c r="L3" s="1752"/>
      <c r="M3" s="1752"/>
      <c r="N3" s="1755" t="str">
        <f>'DeficitBudgetSum Calc 19'!C7 &amp; " "</f>
        <v xml:space="preserve">Unbalanced budget, however, a deficit reduction plan is not required at this time. </v>
      </c>
      <c r="O3" s="1756"/>
      <c r="P3" s="1756"/>
      <c r="Q3" s="1756"/>
      <c r="R3" s="1757"/>
      <c r="S3" s="395"/>
    </row>
    <row r="4" spans="1:27" ht="12.25" customHeight="1">
      <c r="B4" s="396"/>
      <c r="C4" s="397"/>
      <c r="F4" s="1753" t="s">
        <v>600</v>
      </c>
      <c r="G4" s="1753"/>
      <c r="H4" s="1753"/>
      <c r="I4" s="1753"/>
      <c r="J4" s="1753"/>
      <c r="K4" s="1753"/>
      <c r="L4" s="1753"/>
      <c r="M4" s="1753"/>
      <c r="N4" s="1758"/>
      <c r="O4" s="1759"/>
      <c r="P4" s="1759"/>
      <c r="Q4" s="1759"/>
      <c r="R4" s="1760"/>
    </row>
    <row r="5" spans="1:27" ht="12.75" customHeight="1">
      <c r="B5" s="398"/>
      <c r="C5" s="399" t="s">
        <v>92</v>
      </c>
      <c r="F5" s="1766" t="s">
        <v>884</v>
      </c>
      <c r="G5" s="1767"/>
      <c r="H5" s="1767"/>
      <c r="I5" s="1767"/>
      <c r="J5" s="1767"/>
      <c r="K5" s="1767"/>
      <c r="L5" s="1767"/>
      <c r="M5" s="1767"/>
      <c r="N5" s="1758"/>
      <c r="O5" s="1759"/>
      <c r="P5" s="1759"/>
      <c r="Q5" s="1759"/>
      <c r="R5" s="1760"/>
    </row>
    <row r="6" spans="1:27" ht="12.75" customHeight="1">
      <c r="B6" s="398" t="s">
        <v>1067</v>
      </c>
      <c r="C6" s="399" t="s">
        <v>288</v>
      </c>
      <c r="M6" s="400"/>
      <c r="N6" s="1758"/>
      <c r="O6" s="1759"/>
      <c r="P6" s="1759"/>
      <c r="Q6" s="1759"/>
      <c r="R6" s="1760"/>
    </row>
    <row r="7" spans="1:27" ht="3.75" customHeight="1">
      <c r="B7" s="401"/>
      <c r="C7" s="399"/>
      <c r="M7" s="400"/>
      <c r="N7" s="1758"/>
      <c r="O7" s="1759"/>
      <c r="P7" s="1759"/>
      <c r="Q7" s="1759"/>
      <c r="R7" s="1760"/>
    </row>
    <row r="8" spans="1:27" ht="8.25" customHeight="1">
      <c r="B8" s="401"/>
      <c r="C8" s="402"/>
      <c r="D8" s="402"/>
      <c r="E8" s="402"/>
      <c r="F8" s="402"/>
      <c r="G8" s="402"/>
      <c r="H8" s="402"/>
      <c r="I8" s="402"/>
      <c r="J8" s="403"/>
      <c r="K8" s="403"/>
      <c r="L8" s="403"/>
      <c r="M8" s="400"/>
      <c r="N8" s="1758"/>
      <c r="O8" s="1759"/>
      <c r="P8" s="1759"/>
      <c r="Q8" s="1759"/>
      <c r="R8" s="1760"/>
    </row>
    <row r="9" spans="1:27" ht="5.25" customHeight="1">
      <c r="B9" s="396"/>
      <c r="C9" s="402"/>
      <c r="D9" s="402"/>
      <c r="E9" s="402"/>
      <c r="F9" s="402"/>
      <c r="G9" s="402"/>
      <c r="H9" s="402"/>
      <c r="I9" s="402"/>
      <c r="L9" s="400"/>
      <c r="M9" s="400"/>
      <c r="N9" s="1758"/>
      <c r="O9" s="1759"/>
      <c r="P9" s="1759"/>
      <c r="Q9" s="1759"/>
      <c r="R9" s="1760"/>
      <c r="S9" s="404"/>
      <c r="T9" s="404"/>
      <c r="U9" s="404"/>
      <c r="V9" s="404"/>
      <c r="W9" s="404"/>
      <c r="X9" s="404"/>
      <c r="Y9" s="404"/>
      <c r="Z9" s="404"/>
      <c r="AA9" s="404"/>
    </row>
    <row r="10" spans="1:27" ht="13.5" customHeight="1">
      <c r="B10" s="401"/>
      <c r="C10" s="405" t="s">
        <v>247</v>
      </c>
      <c r="F10" s="406"/>
      <c r="G10" s="1768"/>
      <c r="H10" s="1754"/>
      <c r="I10" s="1754"/>
      <c r="J10" s="407"/>
      <c r="K10" s="407"/>
      <c r="L10" s="407"/>
      <c r="M10" s="400"/>
      <c r="N10" s="1758"/>
      <c r="O10" s="1759"/>
      <c r="P10" s="1759"/>
      <c r="Q10" s="1759"/>
      <c r="R10" s="1760"/>
    </row>
    <row r="11" spans="1:27" ht="9.75" customHeight="1">
      <c r="F11" s="408"/>
      <c r="G11" s="1775" t="s">
        <v>601</v>
      </c>
      <c r="H11" s="1775"/>
      <c r="I11" s="1775"/>
      <c r="J11" s="409"/>
      <c r="K11" s="409"/>
      <c r="L11" s="400"/>
      <c r="M11" s="400"/>
      <c r="N11" s="1758"/>
      <c r="O11" s="1759"/>
      <c r="P11" s="1759"/>
      <c r="Q11" s="1759"/>
      <c r="R11" s="1760"/>
    </row>
    <row r="12" spans="1:27" ht="7.5" customHeight="1">
      <c r="F12" s="408"/>
      <c r="G12" s="410"/>
      <c r="H12" s="410"/>
      <c r="I12" s="410"/>
      <c r="J12" s="409"/>
      <c r="K12" s="409"/>
      <c r="L12" s="400"/>
      <c r="M12" s="400"/>
      <c r="N12" s="1758"/>
      <c r="O12" s="1759"/>
      <c r="P12" s="1759"/>
      <c r="Q12" s="1759"/>
      <c r="R12" s="1760"/>
    </row>
    <row r="13" spans="1:27" ht="13.5" customHeight="1">
      <c r="C13" s="405" t="s">
        <v>289</v>
      </c>
      <c r="D13" s="411"/>
      <c r="E13" s="412"/>
      <c r="F13" s="412"/>
      <c r="G13" s="1764" t="s">
        <v>1068</v>
      </c>
      <c r="H13" s="1764"/>
      <c r="I13" s="1764"/>
      <c r="J13" s="1764"/>
      <c r="K13" s="1764"/>
      <c r="L13" s="1764"/>
      <c r="M13" s="400"/>
      <c r="N13" s="1761"/>
      <c r="O13" s="1762"/>
      <c r="P13" s="1762"/>
      <c r="Q13" s="1762"/>
      <c r="R13" s="1763"/>
    </row>
    <row r="14" spans="1:27" ht="13.5" customHeight="1">
      <c r="C14" s="413" t="s">
        <v>290</v>
      </c>
      <c r="D14" s="414"/>
      <c r="E14" s="415"/>
      <c r="F14" s="415"/>
      <c r="G14" s="1765" t="s">
        <v>1069</v>
      </c>
      <c r="H14" s="1765"/>
      <c r="I14" s="1765"/>
      <c r="J14" s="1765"/>
      <c r="K14" s="1765"/>
      <c r="L14" s="1765"/>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84" t="s">
        <v>885</v>
      </c>
      <c r="B16" s="1784"/>
      <c r="C16" s="1784"/>
      <c r="D16" s="1784"/>
      <c r="E16" s="1784"/>
      <c r="F16" s="1784"/>
      <c r="G16" s="1784"/>
      <c r="H16" s="1784"/>
      <c r="I16" s="1784"/>
      <c r="J16" s="1784"/>
      <c r="K16" s="1784"/>
      <c r="L16" s="1784"/>
      <c r="M16" s="1784"/>
      <c r="N16" s="1784"/>
      <c r="O16" s="1784"/>
      <c r="P16" s="1784"/>
      <c r="Q16" s="1784"/>
      <c r="R16" s="1784"/>
    </row>
    <row r="17" spans="1:18" ht="12.75" customHeight="1">
      <c r="A17" s="1784"/>
      <c r="B17" s="1784"/>
      <c r="C17" s="1784"/>
      <c r="D17" s="1784"/>
      <c r="E17" s="1784"/>
      <c r="F17" s="1784"/>
      <c r="G17" s="1784"/>
      <c r="H17" s="1784"/>
      <c r="I17" s="1784"/>
      <c r="J17" s="1784"/>
      <c r="K17" s="1784"/>
      <c r="L17" s="1784"/>
      <c r="M17" s="1784"/>
      <c r="N17" s="1784"/>
      <c r="O17" s="1784"/>
      <c r="P17" s="1784"/>
      <c r="Q17" s="1784"/>
      <c r="R17" s="1784"/>
    </row>
    <row r="18" spans="1:18" ht="2.25" hidden="1" customHeight="1">
      <c r="A18" s="1784"/>
      <c r="B18" s="1784"/>
      <c r="C18" s="1784"/>
      <c r="D18" s="1784"/>
      <c r="E18" s="1784"/>
      <c r="F18" s="1784"/>
      <c r="G18" s="1784"/>
      <c r="H18" s="1784"/>
      <c r="I18" s="1784"/>
      <c r="J18" s="1784"/>
      <c r="K18" s="1784"/>
      <c r="L18" s="1784"/>
      <c r="M18" s="1784"/>
      <c r="N18" s="1784"/>
      <c r="O18" s="1784"/>
      <c r="P18" s="1784"/>
      <c r="Q18" s="1784"/>
      <c r="R18" s="1784"/>
    </row>
    <row r="19" spans="1:18" ht="16.5" hidden="1" customHeight="1">
      <c r="A19" s="418"/>
      <c r="B19" s="418"/>
      <c r="C19" s="418"/>
      <c r="D19" s="418"/>
      <c r="E19" s="419"/>
      <c r="F19" s="419"/>
      <c r="G19" s="419"/>
      <c r="H19" s="420"/>
      <c r="I19" s="420"/>
      <c r="J19" s="420"/>
      <c r="K19" s="421"/>
      <c r="L19" s="421"/>
      <c r="M19" s="421"/>
      <c r="N19" s="421"/>
      <c r="O19" s="421"/>
      <c r="P19" s="421"/>
      <c r="Q19" s="421"/>
      <c r="R19" s="421"/>
    </row>
    <row r="20" spans="1:18" ht="16.5" hidden="1" customHeight="1">
      <c r="A20" s="414"/>
      <c r="B20" s="414"/>
      <c r="C20" s="414"/>
      <c r="D20" s="414"/>
      <c r="E20" s="417"/>
      <c r="F20" s="417"/>
      <c r="G20" s="417"/>
      <c r="H20" s="403"/>
      <c r="I20" s="403"/>
      <c r="J20" s="403"/>
    </row>
    <row r="21" spans="1:18" ht="6.75" customHeight="1" thickBot="1">
      <c r="A21" s="414"/>
      <c r="B21" s="414"/>
      <c r="C21" s="414"/>
      <c r="D21" s="414"/>
      <c r="E21" s="417"/>
      <c r="F21" s="417"/>
      <c r="G21" s="417"/>
      <c r="H21" s="403"/>
      <c r="I21" s="403"/>
      <c r="J21" s="403"/>
    </row>
    <row r="22" spans="1:18" ht="16.5" hidden="1" customHeight="1" thickBot="1">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c r="A23" s="426"/>
      <c r="B23" s="426"/>
      <c r="C23" s="426"/>
      <c r="D23" s="426"/>
      <c r="E23" s="426"/>
      <c r="F23" s="426"/>
      <c r="G23" s="426"/>
      <c r="H23" s="427"/>
      <c r="I23" s="427"/>
      <c r="J23" s="426"/>
      <c r="K23" s="426"/>
      <c r="L23" s="426"/>
      <c r="M23" s="426"/>
      <c r="N23" s="426"/>
      <c r="O23" s="426"/>
      <c r="P23" s="426"/>
      <c r="Q23" s="426"/>
    </row>
    <row r="24" spans="1:18" ht="14">
      <c r="D24" s="1778" t="str">
        <f>G13</f>
        <v>Oak Lawn-Hometown School District 123</v>
      </c>
      <c r="E24" s="1778"/>
      <c r="F24" s="1778"/>
      <c r="G24" s="1778"/>
      <c r="H24" s="1778"/>
      <c r="I24" s="1779"/>
      <c r="J24" s="1779"/>
      <c r="K24" s="428" t="s">
        <v>359</v>
      </c>
      <c r="L24" s="429"/>
      <c r="M24" s="1754" t="s">
        <v>1070</v>
      </c>
      <c r="N24" s="1754"/>
      <c r="O24" s="1754"/>
      <c r="P24" s="1754"/>
      <c r="Q24" s="391" t="s">
        <v>452</v>
      </c>
    </row>
    <row r="25" spans="1:18" ht="15">
      <c r="G25" s="430"/>
      <c r="H25" s="1777">
        <v>43647</v>
      </c>
      <c r="I25" s="1777"/>
      <c r="J25" s="1777"/>
      <c r="K25" s="430"/>
      <c r="L25" s="403"/>
      <c r="M25" s="1782">
        <v>44012</v>
      </c>
      <c r="N25" s="1783"/>
      <c r="O25" s="1783"/>
      <c r="P25" s="1783"/>
      <c r="Q25" s="391" t="s">
        <v>453</v>
      </c>
    </row>
    <row r="26" spans="1:18" ht="6.75" customHeight="1">
      <c r="G26" s="430"/>
      <c r="H26" s="431"/>
      <c r="I26" s="431"/>
      <c r="J26" s="431"/>
      <c r="K26" s="430"/>
      <c r="L26" s="403"/>
      <c r="M26" s="432"/>
      <c r="N26" s="432"/>
      <c r="O26" s="432"/>
      <c r="P26" s="433"/>
    </row>
    <row r="27" spans="1:18" ht="14">
      <c r="G27" s="1786" t="str">
        <f>D24</f>
        <v>Oak Lawn-Hometown School District 123</v>
      </c>
      <c r="H27" s="1786"/>
      <c r="I27" s="1786"/>
      <c r="J27" s="1786"/>
      <c r="K27" s="1786"/>
      <c r="L27" s="1786"/>
      <c r="M27" s="1786"/>
      <c r="N27" s="1786"/>
      <c r="O27" s="1786"/>
      <c r="P27" s="1786"/>
      <c r="Q27" s="391" t="s">
        <v>250</v>
      </c>
    </row>
    <row r="28" spans="1:18" ht="14">
      <c r="A28" s="459" t="s">
        <v>773</v>
      </c>
      <c r="D28" s="1780" t="str">
        <f>M24</f>
        <v>Cook</v>
      </c>
      <c r="E28" s="1781"/>
      <c r="F28" s="1781"/>
      <c r="G28" s="391" t="s">
        <v>452</v>
      </c>
    </row>
    <row r="29" spans="1:18" ht="6" customHeight="1"/>
    <row r="30" spans="1:18" ht="12"/>
    <row r="31" spans="1:18" ht="14">
      <c r="I31" s="403"/>
      <c r="J31" s="429"/>
      <c r="K31" s="434" t="s">
        <v>1071</v>
      </c>
      <c r="L31" s="435" t="s">
        <v>297</v>
      </c>
      <c r="M31" s="1776" t="s">
        <v>1072</v>
      </c>
      <c r="N31" s="1776"/>
      <c r="O31" s="391" t="s">
        <v>458</v>
      </c>
      <c r="P31" s="436" t="s">
        <v>1073</v>
      </c>
      <c r="Q31" s="391" t="s">
        <v>452</v>
      </c>
    </row>
    <row r="32" spans="1:18" ht="68.25" customHeight="1"/>
    <row r="33" spans="3:16" ht="12.75" customHeight="1">
      <c r="D33" s="1777">
        <f>H25</f>
        <v>43647</v>
      </c>
      <c r="E33" s="1777"/>
      <c r="F33" s="1777"/>
      <c r="G33" s="437"/>
      <c r="H33" s="403"/>
      <c r="I33" s="1777">
        <f>M25</f>
        <v>44012</v>
      </c>
      <c r="J33" s="1777"/>
      <c r="K33" s="1777"/>
      <c r="L33" s="438" t="s">
        <v>453</v>
      </c>
      <c r="M33" s="439"/>
    </row>
    <row r="34" spans="3:16" ht="7.5" customHeight="1"/>
    <row r="35" spans="3:16" ht="58.5" customHeight="1"/>
    <row r="36" spans="3:16" ht="14" customHeight="1">
      <c r="O36" s="1785" t="s">
        <v>1071</v>
      </c>
      <c r="P36" s="1785"/>
    </row>
    <row r="37" spans="3:16" ht="15.5" customHeight="1">
      <c r="C37" s="403"/>
      <c r="D37" s="1776" t="s">
        <v>1072</v>
      </c>
      <c r="E37" s="1776"/>
      <c r="F37" s="440"/>
      <c r="G37" s="436" t="s">
        <v>1073</v>
      </c>
      <c r="H37" s="403"/>
      <c r="I37" s="403"/>
      <c r="J37" s="429"/>
      <c r="K37" s="434">
        <v>6</v>
      </c>
      <c r="L37" s="440"/>
      <c r="M37" s="441"/>
      <c r="N37" s="434">
        <v>0</v>
      </c>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5" customHeight="1">
      <c r="D41" s="1769" t="s">
        <v>771</v>
      </c>
      <c r="E41" s="1770"/>
      <c r="F41" s="1770"/>
      <c r="G41" s="1770"/>
      <c r="H41" s="1770"/>
      <c r="I41" s="1771"/>
      <c r="J41" s="1769" t="s">
        <v>772</v>
      </c>
      <c r="K41" s="1770"/>
      <c r="L41" s="1770"/>
      <c r="M41" s="1770"/>
      <c r="N41" s="1770"/>
      <c r="O41" s="1771"/>
    </row>
    <row r="42" spans="3:16" ht="18" customHeight="1">
      <c r="D42" s="1772" t="s">
        <v>1089</v>
      </c>
      <c r="E42" s="1773"/>
      <c r="F42" s="1773"/>
      <c r="G42" s="1773"/>
      <c r="H42" s="1773"/>
      <c r="I42" s="1774"/>
      <c r="J42" s="1772"/>
      <c r="K42" s="1773"/>
      <c r="L42" s="1773"/>
      <c r="M42" s="1773"/>
      <c r="N42" s="1773"/>
      <c r="O42" s="1774"/>
    </row>
    <row r="43" spans="3:16" ht="18" customHeight="1">
      <c r="D43" s="1772" t="s">
        <v>1090</v>
      </c>
      <c r="E43" s="1773"/>
      <c r="F43" s="1773"/>
      <c r="G43" s="1773"/>
      <c r="H43" s="1773"/>
      <c r="I43" s="1774"/>
      <c r="J43" s="1772"/>
      <c r="K43" s="1773"/>
      <c r="L43" s="1773"/>
      <c r="M43" s="1773"/>
      <c r="N43" s="1773"/>
      <c r="O43" s="1774"/>
    </row>
    <row r="44" spans="3:16" ht="18" customHeight="1">
      <c r="D44" s="1772" t="s">
        <v>1091</v>
      </c>
      <c r="E44" s="1773"/>
      <c r="F44" s="1773"/>
      <c r="G44" s="1773"/>
      <c r="H44" s="1773"/>
      <c r="I44" s="1774"/>
      <c r="J44" s="1772"/>
      <c r="K44" s="1773"/>
      <c r="L44" s="1773"/>
      <c r="M44" s="1773"/>
      <c r="N44" s="1773"/>
      <c r="O44" s="1774"/>
    </row>
    <row r="45" spans="3:16" ht="18" customHeight="1">
      <c r="D45" s="1772" t="s">
        <v>1092</v>
      </c>
      <c r="E45" s="1773"/>
      <c r="F45" s="1773"/>
      <c r="G45" s="1773"/>
      <c r="H45" s="1773"/>
      <c r="I45" s="1774"/>
      <c r="J45" s="1772"/>
      <c r="K45" s="1773"/>
      <c r="L45" s="1773"/>
      <c r="M45" s="1773"/>
      <c r="N45" s="1773"/>
      <c r="O45" s="1774"/>
    </row>
    <row r="46" spans="3:16" ht="18" customHeight="1">
      <c r="D46" s="1772" t="s">
        <v>1093</v>
      </c>
      <c r="E46" s="1773"/>
      <c r="F46" s="1773"/>
      <c r="G46" s="1773"/>
      <c r="H46" s="1773"/>
      <c r="I46" s="1774"/>
      <c r="J46" s="1772"/>
      <c r="K46" s="1773"/>
      <c r="L46" s="1773"/>
      <c r="M46" s="1773"/>
      <c r="N46" s="1773"/>
      <c r="O46" s="1774"/>
    </row>
    <row r="47" spans="3:16" ht="18" customHeight="1">
      <c r="D47" s="1772" t="s">
        <v>1094</v>
      </c>
      <c r="E47" s="1773"/>
      <c r="F47" s="1773"/>
      <c r="G47" s="1773"/>
      <c r="H47" s="1773"/>
      <c r="I47" s="1774"/>
      <c r="J47" s="1772"/>
      <c r="K47" s="1773"/>
      <c r="L47" s="1773"/>
      <c r="M47" s="1773"/>
      <c r="N47" s="1773"/>
      <c r="O47" s="1774"/>
    </row>
    <row r="48" spans="3:16" ht="18" customHeight="1">
      <c r="D48" s="1772"/>
      <c r="E48" s="1773"/>
      <c r="F48" s="1773"/>
      <c r="G48" s="1773"/>
      <c r="H48" s="1773"/>
      <c r="I48" s="1774"/>
      <c r="J48" s="1772"/>
      <c r="K48" s="1773"/>
      <c r="L48" s="1773"/>
      <c r="M48" s="1773"/>
      <c r="N48" s="1773"/>
      <c r="O48" s="1774"/>
    </row>
    <row r="49" spans="1:20" ht="18" customHeight="1">
      <c r="D49" s="1772"/>
      <c r="E49" s="1773"/>
      <c r="F49" s="1773"/>
      <c r="G49" s="1773"/>
      <c r="H49" s="1773"/>
      <c r="I49" s="1774"/>
      <c r="J49" s="1772"/>
      <c r="K49" s="1773"/>
      <c r="L49" s="1773"/>
      <c r="M49" s="1773"/>
      <c r="N49" s="1773"/>
      <c r="O49" s="1774"/>
    </row>
    <row r="50" spans="1:20" ht="18" customHeight="1">
      <c r="D50" s="1772"/>
      <c r="E50" s="1773"/>
      <c r="F50" s="1773"/>
      <c r="G50" s="1773"/>
      <c r="H50" s="1773"/>
      <c r="I50" s="1774"/>
      <c r="J50" s="1772"/>
      <c r="K50" s="1773"/>
      <c r="L50" s="1773"/>
      <c r="M50" s="1773"/>
      <c r="N50" s="1773"/>
      <c r="O50" s="1774"/>
    </row>
    <row r="51" spans="1:20" ht="18" customHeight="1">
      <c r="D51" s="1789"/>
      <c r="E51" s="1790"/>
      <c r="F51" s="1790"/>
      <c r="G51" s="1790"/>
      <c r="H51" s="1790"/>
      <c r="I51" s="1791"/>
      <c r="J51" s="1789"/>
      <c r="K51" s="1790"/>
      <c r="L51" s="1790"/>
      <c r="M51" s="1790"/>
      <c r="N51" s="1790"/>
      <c r="O51" s="1791"/>
    </row>
    <row r="52" spans="1:20" ht="6" customHeight="1">
      <c r="D52" s="403"/>
      <c r="E52" s="403"/>
      <c r="F52" s="403"/>
      <c r="G52" s="403"/>
      <c r="H52" s="403"/>
      <c r="I52" s="403"/>
      <c r="J52" s="403"/>
      <c r="K52" s="403"/>
      <c r="L52" s="403"/>
      <c r="M52" s="403"/>
      <c r="N52" s="403"/>
      <c r="O52" s="403"/>
    </row>
    <row r="53" spans="1:20" ht="14">
      <c r="B53" s="446"/>
      <c r="C53" s="447" t="s">
        <v>599</v>
      </c>
      <c r="D53" s="1787" t="s">
        <v>363</v>
      </c>
      <c r="E53" s="1788"/>
      <c r="F53" s="1788"/>
      <c r="G53" s="1788"/>
      <c r="H53" s="1788"/>
      <c r="I53" s="1788"/>
      <c r="J53" s="1788"/>
      <c r="K53" s="1788"/>
      <c r="L53" s="1788"/>
      <c r="M53" s="1788"/>
      <c r="N53" s="1788"/>
      <c r="O53" s="1788"/>
    </row>
    <row r="54" spans="1:20" ht="14">
      <c r="B54" s="446"/>
      <c r="C54" s="447" t="s">
        <v>732</v>
      </c>
      <c r="D54" s="460" t="s">
        <v>733</v>
      </c>
      <c r="F54" s="448"/>
      <c r="G54" s="448"/>
      <c r="H54" s="448"/>
      <c r="I54" s="448"/>
      <c r="J54" s="448"/>
      <c r="K54" s="448"/>
      <c r="L54" s="448"/>
      <c r="M54" s="448"/>
      <c r="N54" s="448"/>
      <c r="O54" s="448"/>
      <c r="P54" s="448"/>
      <c r="Q54" s="448"/>
      <c r="R54" s="448"/>
      <c r="S54" s="448"/>
      <c r="T54" s="448"/>
    </row>
    <row r="55" spans="1:20" ht="6" customHeight="1"/>
    <row r="56" spans="1:20" ht="12">
      <c r="B56" s="403"/>
      <c r="C56" s="449" t="s">
        <v>169</v>
      </c>
      <c r="D56" s="450" t="s">
        <v>168</v>
      </c>
      <c r="E56" s="451"/>
      <c r="F56" s="451"/>
      <c r="G56" s="450"/>
      <c r="H56" s="450"/>
      <c r="I56" s="450"/>
      <c r="J56" s="450"/>
      <c r="K56" s="450"/>
      <c r="L56" s="450"/>
      <c r="M56" s="450"/>
      <c r="N56" s="450"/>
      <c r="O56" s="450"/>
    </row>
    <row r="57" spans="1:20" ht="12">
      <c r="A57" s="452"/>
      <c r="C57" s="451"/>
      <c r="D57" s="450" t="s">
        <v>171</v>
      </c>
      <c r="E57" s="451"/>
      <c r="F57" s="450"/>
      <c r="G57" s="450"/>
      <c r="H57" s="450"/>
      <c r="I57" s="450"/>
      <c r="J57" s="450"/>
      <c r="K57" s="450"/>
      <c r="L57" s="450"/>
      <c r="M57" s="450"/>
      <c r="N57" s="450"/>
      <c r="O57" s="450"/>
    </row>
    <row r="58" spans="1:20" ht="12">
      <c r="C58" s="453" t="s">
        <v>170</v>
      </c>
      <c r="D58" s="451" t="s">
        <v>691</v>
      </c>
      <c r="E58" s="451"/>
      <c r="F58" s="451"/>
      <c r="G58" s="451"/>
      <c r="H58" s="451"/>
      <c r="I58" s="451"/>
      <c r="J58" s="451"/>
      <c r="K58" s="451"/>
      <c r="L58" s="451"/>
      <c r="M58" s="451"/>
      <c r="N58" s="451"/>
      <c r="O58" s="451"/>
    </row>
    <row r="59" spans="1:20" ht="12">
      <c r="C59" s="451"/>
      <c r="D59" s="451" t="s">
        <v>886</v>
      </c>
      <c r="E59" s="451"/>
      <c r="F59" s="451"/>
      <c r="G59" s="451"/>
      <c r="H59" s="451"/>
      <c r="I59" s="451"/>
      <c r="L59" s="1708" t="s">
        <v>746</v>
      </c>
      <c r="M59" s="1708"/>
      <c r="N59" s="1708"/>
      <c r="O59" s="1708"/>
      <c r="P59" s="1708"/>
    </row>
    <row r="60" spans="1:20" ht="12">
      <c r="A60" s="403"/>
      <c r="B60" s="454"/>
      <c r="C60" s="455"/>
      <c r="D60" s="1710" t="s">
        <v>887</v>
      </c>
      <c r="E60" s="451"/>
      <c r="F60" s="455"/>
      <c r="G60" s="455"/>
      <c r="H60" s="455"/>
      <c r="I60" s="455"/>
      <c r="J60" s="455"/>
      <c r="K60" s="455"/>
      <c r="L60" s="455"/>
      <c r="M60" s="455"/>
      <c r="N60" s="455"/>
      <c r="O60" s="455"/>
      <c r="P60" s="403"/>
      <c r="Q60" s="403"/>
    </row>
    <row r="61" spans="1:20" ht="4.5" customHeight="1" thickBot="1">
      <c r="A61" s="456"/>
      <c r="B61" s="456"/>
      <c r="C61" s="456"/>
      <c r="D61" s="456"/>
      <c r="E61" s="456"/>
      <c r="F61" s="456"/>
      <c r="G61" s="456"/>
      <c r="H61" s="456"/>
      <c r="I61" s="456"/>
      <c r="J61" s="456"/>
      <c r="K61" s="456"/>
      <c r="L61" s="456"/>
      <c r="M61" s="456"/>
      <c r="N61" s="456"/>
      <c r="O61" s="456"/>
      <c r="P61" s="456"/>
      <c r="Q61" s="456"/>
    </row>
    <row r="62" spans="1:20" ht="4.5" customHeight="1" thickTop="1"/>
    <row r="63" spans="1:20" ht="12">
      <c r="C63" s="451" t="s">
        <v>888</v>
      </c>
      <c r="E63" s="451" t="s">
        <v>889</v>
      </c>
    </row>
    <row r="64" spans="1:20" ht="12">
      <c r="C64" s="457" t="str">
        <f>G13</f>
        <v>Oak Lawn-Hometown School District 123</v>
      </c>
    </row>
    <row r="65" spans="3:3" ht="12">
      <c r="C65" s="458" t="str">
        <f>G14</f>
        <v>07-016-1230-02</v>
      </c>
    </row>
  </sheetData>
  <sheetProtection algorithmName="SHA-512" hashValue="AqD2KKzxMikXaymcC8TNuD148o9oZiEnb4BjEfTUJ64GvU9olkeQhHW3mTdlKVHqs+xsvWelX5/YxsVT5oHxxw==" saltValue="hZnpoja7sUSlh5EH/ZSHP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2:K47"/>
  <sheetViews>
    <sheetView showGridLines="0" defaultGridColor="0" topLeftCell="A12" colorId="8" zoomScale="205" zoomScaleNormal="205" zoomScalePageLayoutView="205" workbookViewId="0">
      <selection activeCell="E27" sqref="E27"/>
    </sheetView>
  </sheetViews>
  <sheetFormatPr baseColWidth="10" defaultColWidth="9.1640625" defaultRowHeight="14"/>
  <cols>
    <col min="1" max="1" width="1.5" style="1565" customWidth="1"/>
    <col min="2" max="2" width="2.83203125" style="1565" customWidth="1"/>
    <col min="3" max="3" width="31.33203125" style="1565" customWidth="1"/>
    <col min="4" max="4" width="5.5" style="1565" customWidth="1"/>
    <col min="5" max="5" width="13.6640625" style="1565" customWidth="1"/>
    <col min="6" max="6" width="14.6640625" style="1565" customWidth="1"/>
    <col min="7" max="8" width="13.6640625" style="1565" customWidth="1"/>
    <col min="9" max="9" width="15.33203125" style="1565" customWidth="1"/>
    <col min="10" max="10" width="14.6640625" style="1565" customWidth="1"/>
    <col min="11" max="11" width="0.83203125" style="1565" customWidth="1"/>
    <col min="12" max="12" width="2" style="1565" customWidth="1"/>
    <col min="13" max="16384" width="9.1640625" style="1565"/>
  </cols>
  <sheetData>
    <row r="2" spans="1:11" ht="16">
      <c r="A2" s="1876" t="s">
        <v>484</v>
      </c>
      <c r="B2" s="1877"/>
      <c r="C2" s="1877"/>
      <c r="D2" s="1877"/>
      <c r="E2" s="1877"/>
      <c r="F2" s="1877"/>
      <c r="G2" s="1877"/>
      <c r="H2" s="1877"/>
      <c r="I2" s="1877"/>
      <c r="J2" s="1877"/>
      <c r="K2" s="1566"/>
    </row>
    <row r="3" spans="1:11">
      <c r="A3" s="1891" t="s">
        <v>485</v>
      </c>
      <c r="B3" s="1892"/>
      <c r="C3" s="1892"/>
      <c r="D3" s="1892"/>
      <c r="E3" s="1892"/>
      <c r="F3" s="1892"/>
      <c r="G3" s="1892"/>
      <c r="H3" s="1892"/>
      <c r="I3" s="1892"/>
      <c r="J3" s="1892"/>
    </row>
    <row r="4" spans="1:11" ht="11" customHeight="1">
      <c r="A4" s="1567" t="s">
        <v>823</v>
      </c>
      <c r="B4" s="1568"/>
      <c r="C4" s="1569"/>
      <c r="D4" s="1569"/>
      <c r="E4" s="1569"/>
      <c r="F4" s="1570"/>
      <c r="G4" s="1571"/>
      <c r="H4" s="1569"/>
    </row>
    <row r="5" spans="1:11" ht="10.5" customHeight="1">
      <c r="A5" s="1572" t="s">
        <v>824</v>
      </c>
      <c r="B5" s="1568"/>
      <c r="C5" s="1569"/>
      <c r="D5" s="1569"/>
      <c r="E5" s="1569"/>
      <c r="F5" s="1570"/>
      <c r="G5" s="1571"/>
      <c r="H5" s="1569"/>
    </row>
    <row r="6" spans="1:11" ht="8.25" customHeight="1">
      <c r="A6" s="1567"/>
      <c r="B6" s="1568"/>
      <c r="C6" s="1569"/>
      <c r="D6" s="1569"/>
      <c r="E6" s="1569"/>
      <c r="F6" s="1570"/>
      <c r="G6" s="1571"/>
      <c r="H6" s="1569"/>
    </row>
    <row r="7" spans="1:11" ht="10.5" customHeight="1">
      <c r="A7" s="1573" t="s">
        <v>898</v>
      </c>
      <c r="B7" s="1568"/>
      <c r="C7" s="1569"/>
      <c r="D7" s="1569"/>
      <c r="E7" s="1569"/>
      <c r="F7" s="1574"/>
      <c r="G7" s="1571"/>
      <c r="H7" s="1569"/>
    </row>
    <row r="8" spans="1:11" ht="11.5" customHeight="1">
      <c r="A8" s="1573" t="s">
        <v>575</v>
      </c>
      <c r="B8" s="1575"/>
      <c r="C8" s="1576"/>
      <c r="D8" s="1569"/>
      <c r="E8" s="1569"/>
      <c r="F8" s="1569"/>
      <c r="G8" s="1571"/>
      <c r="H8" s="1569"/>
    </row>
    <row r="9" spans="1:11" ht="10.5" customHeight="1">
      <c r="A9" s="1573"/>
      <c r="B9" s="1575"/>
      <c r="C9" s="1576"/>
      <c r="D9" s="1569"/>
      <c r="E9" s="1569"/>
      <c r="F9" s="1569"/>
      <c r="G9" s="1571"/>
      <c r="H9" s="1569"/>
    </row>
    <row r="10" spans="1:11" ht="11.5" customHeight="1">
      <c r="A10" s="1573" t="s">
        <v>83</v>
      </c>
      <c r="B10" s="1575"/>
      <c r="C10" s="1576"/>
      <c r="D10" s="1569"/>
      <c r="E10" s="1569"/>
      <c r="F10" s="1569"/>
      <c r="G10" s="1571"/>
      <c r="H10" s="1893" t="s">
        <v>27</v>
      </c>
      <c r="I10" s="1893"/>
      <c r="J10" s="1893"/>
    </row>
    <row r="11" spans="1:11" ht="11.5" customHeight="1">
      <c r="A11" s="1577" t="s">
        <v>486</v>
      </c>
      <c r="B11" s="1576"/>
      <c r="C11" s="1576"/>
      <c r="D11" s="1569"/>
      <c r="E11" s="1569"/>
      <c r="F11" s="1569"/>
      <c r="G11" s="1569"/>
      <c r="H11" s="1893" t="s">
        <v>57</v>
      </c>
      <c r="I11" s="1893"/>
      <c r="J11" s="1893"/>
    </row>
    <row r="12" spans="1:11">
      <c r="A12" s="1569"/>
      <c r="B12" s="1576"/>
      <c r="C12" s="1576"/>
      <c r="D12" s="1569"/>
      <c r="E12" s="1569"/>
      <c r="F12" s="1569"/>
      <c r="G12" s="1569"/>
      <c r="H12" s="1889" t="s">
        <v>58</v>
      </c>
      <c r="I12" s="1890"/>
      <c r="J12" s="1890"/>
    </row>
    <row r="13" spans="1:11" ht="8.25" customHeight="1">
      <c r="F13" s="1578"/>
    </row>
    <row r="14" spans="1:11" ht="12.75" customHeight="1">
      <c r="A14" s="1878" t="s">
        <v>500</v>
      </c>
      <c r="B14" s="1879"/>
      <c r="C14" s="1879"/>
      <c r="D14" s="1879"/>
      <c r="E14" s="1880"/>
      <c r="F14" s="1579"/>
      <c r="G14" s="1580" t="s">
        <v>263</v>
      </c>
      <c r="H14" s="1885" t="str">
        <f>Cover!G13</f>
        <v>Oak Lawn-Hometown School District 123</v>
      </c>
      <c r="I14" s="1886"/>
      <c r="J14" s="1887"/>
    </row>
    <row r="15" spans="1:11" ht="15.5" customHeight="1">
      <c r="A15" s="1881"/>
      <c r="B15" s="1882"/>
      <c r="C15" s="1882"/>
      <c r="D15" s="1883"/>
      <c r="E15" s="1884"/>
      <c r="F15" s="1581"/>
      <c r="G15" s="1582" t="s">
        <v>352</v>
      </c>
      <c r="H15" s="1888" t="str">
        <f>Cover!G14</f>
        <v>07-016-1230-02</v>
      </c>
      <c r="I15" s="1886"/>
      <c r="J15" s="1887"/>
    </row>
    <row r="16" spans="1:11" ht="12.75" customHeight="1">
      <c r="A16" s="1863" t="s">
        <v>264</v>
      </c>
      <c r="B16" s="1864"/>
      <c r="C16" s="1864"/>
      <c r="D16" s="1864"/>
      <c r="E16" s="1865"/>
      <c r="F16" s="1583"/>
      <c r="G16" s="1584"/>
      <c r="H16" s="1584"/>
      <c r="I16" s="1584"/>
      <c r="J16" s="1585"/>
    </row>
    <row r="17" spans="1:10" ht="18" customHeight="1">
      <c r="A17" s="1586"/>
      <c r="B17" s="1587"/>
      <c r="C17" s="1587"/>
      <c r="D17" s="1588"/>
      <c r="E17" s="1870" t="s">
        <v>900</v>
      </c>
      <c r="F17" s="1871"/>
      <c r="G17" s="1872"/>
      <c r="H17" s="1870" t="s">
        <v>901</v>
      </c>
      <c r="I17" s="1871"/>
      <c r="J17" s="1872"/>
    </row>
    <row r="18" spans="1:10" s="1596" customFormat="1" ht="13.5" customHeight="1">
      <c r="A18" s="1589"/>
      <c r="B18" s="1590"/>
      <c r="C18" s="1591"/>
      <c r="D18" s="1592"/>
      <c r="E18" s="1593" t="s">
        <v>265</v>
      </c>
      <c r="F18" s="1594" t="s">
        <v>266</v>
      </c>
      <c r="G18" s="1595"/>
      <c r="H18" s="1594" t="s">
        <v>265</v>
      </c>
      <c r="I18" s="1594" t="s">
        <v>266</v>
      </c>
      <c r="J18" s="1594"/>
    </row>
    <row r="19" spans="1:10" s="1596" customFormat="1" ht="26">
      <c r="A19" s="1873" t="s">
        <v>774</v>
      </c>
      <c r="B19" s="1874"/>
      <c r="C19" s="1875"/>
      <c r="D19" s="1597" t="s">
        <v>523</v>
      </c>
      <c r="E19" s="1597" t="s">
        <v>545</v>
      </c>
      <c r="F19" s="1597" t="s">
        <v>546</v>
      </c>
      <c r="G19" s="1598" t="s">
        <v>268</v>
      </c>
      <c r="H19" s="1597" t="s">
        <v>545</v>
      </c>
      <c r="I19" s="1597" t="s">
        <v>546</v>
      </c>
      <c r="J19" s="1598" t="s">
        <v>268</v>
      </c>
    </row>
    <row r="20" spans="1:10">
      <c r="A20" s="1599"/>
      <c r="B20" s="1600">
        <v>1</v>
      </c>
      <c r="C20" s="1615" t="s">
        <v>337</v>
      </c>
      <c r="D20" s="1616">
        <v>2320</v>
      </c>
      <c r="E20" s="1601">
        <v>423476</v>
      </c>
      <c r="F20" s="1602"/>
      <c r="G20" s="1603">
        <f t="shared" ref="G20:G26" si="0">SUM(E20:F20)</f>
        <v>423476</v>
      </c>
      <c r="H20" s="1604">
        <f>'EstExp 11-17'!K50</f>
        <v>417800</v>
      </c>
      <c r="I20" s="1602"/>
      <c r="J20" s="1603">
        <f t="shared" ref="J20:J26" si="1">SUM(H20:I20)</f>
        <v>417800</v>
      </c>
    </row>
    <row r="21" spans="1:10">
      <c r="A21" s="1599"/>
      <c r="B21" s="1600">
        <v>2</v>
      </c>
      <c r="C21" s="1615" t="s">
        <v>588</v>
      </c>
      <c r="D21" s="1616">
        <v>2330</v>
      </c>
      <c r="E21" s="1601">
        <v>105284</v>
      </c>
      <c r="F21" s="1602"/>
      <c r="G21" s="1603">
        <f t="shared" si="0"/>
        <v>105284</v>
      </c>
      <c r="H21" s="1604">
        <f>'EstExp 11-17'!K51</f>
        <v>113500</v>
      </c>
      <c r="I21" s="1602"/>
      <c r="J21" s="1603">
        <f t="shared" si="1"/>
        <v>113500</v>
      </c>
    </row>
    <row r="22" spans="1:10">
      <c r="A22" s="1599"/>
      <c r="B22" s="1605">
        <v>3</v>
      </c>
      <c r="C22" s="1615" t="s">
        <v>339</v>
      </c>
      <c r="D22" s="1617">
        <v>2490</v>
      </c>
      <c r="E22" s="1601">
        <v>0</v>
      </c>
      <c r="F22" s="1602"/>
      <c r="G22" s="1603">
        <f t="shared" si="0"/>
        <v>0</v>
      </c>
      <c r="H22" s="1604">
        <f>'EstExp 11-17'!K56</f>
        <v>0</v>
      </c>
      <c r="I22" s="1602"/>
      <c r="J22" s="1603">
        <f t="shared" si="1"/>
        <v>0</v>
      </c>
    </row>
    <row r="23" spans="1:10" ht="12.75" customHeight="1">
      <c r="A23" s="1599"/>
      <c r="B23" s="1600">
        <v>4</v>
      </c>
      <c r="C23" s="1615" t="s">
        <v>414</v>
      </c>
      <c r="D23" s="1616">
        <v>2510</v>
      </c>
      <c r="E23" s="1601">
        <v>290929</v>
      </c>
      <c r="F23" s="1606">
        <v>178925</v>
      </c>
      <c r="G23" s="1603">
        <f t="shared" si="0"/>
        <v>469854</v>
      </c>
      <c r="H23" s="1604">
        <f>'EstExp 11-17'!K59</f>
        <v>387000</v>
      </c>
      <c r="I23" s="1604">
        <f>'EstExp 11-17'!K122</f>
        <v>108000</v>
      </c>
      <c r="J23" s="1603">
        <f t="shared" si="1"/>
        <v>495000</v>
      </c>
    </row>
    <row r="24" spans="1:10">
      <c r="A24" s="1599"/>
      <c r="B24" s="1600">
        <v>5</v>
      </c>
      <c r="C24" s="1615" t="s">
        <v>419</v>
      </c>
      <c r="D24" s="1616">
        <v>2570</v>
      </c>
      <c r="E24" s="1601">
        <v>0</v>
      </c>
      <c r="F24" s="1602"/>
      <c r="G24" s="1603">
        <f t="shared" si="0"/>
        <v>0</v>
      </c>
      <c r="H24" s="1604">
        <f>'EstExp 11-17'!K64</f>
        <v>0</v>
      </c>
      <c r="I24" s="1602"/>
      <c r="J24" s="1603">
        <f t="shared" si="1"/>
        <v>0</v>
      </c>
    </row>
    <row r="25" spans="1:10">
      <c r="A25" s="1599"/>
      <c r="B25" s="1600">
        <v>6</v>
      </c>
      <c r="C25" s="1615" t="s">
        <v>420</v>
      </c>
      <c r="D25" s="1616">
        <v>2610</v>
      </c>
      <c r="E25" s="1601">
        <v>0</v>
      </c>
      <c r="F25" s="1602"/>
      <c r="G25" s="1603">
        <f t="shared" si="0"/>
        <v>0</v>
      </c>
      <c r="H25" s="1604">
        <f>'EstExp 11-17'!K67</f>
        <v>0</v>
      </c>
      <c r="I25" s="1602"/>
      <c r="J25" s="1603">
        <f t="shared" si="1"/>
        <v>0</v>
      </c>
    </row>
    <row r="26" spans="1:10" ht="24.75" customHeight="1">
      <c r="A26" s="1599"/>
      <c r="B26" s="1605">
        <v>7</v>
      </c>
      <c r="C26" s="1868" t="s">
        <v>678</v>
      </c>
      <c r="D26" s="1869"/>
      <c r="E26" s="1601"/>
      <c r="F26" s="1601"/>
      <c r="G26" s="1604">
        <f t="shared" si="0"/>
        <v>0</v>
      </c>
      <c r="H26" s="1601"/>
      <c r="I26" s="1607"/>
      <c r="J26" s="1603">
        <f t="shared" si="1"/>
        <v>0</v>
      </c>
    </row>
    <row r="27" spans="1:10" ht="12.75" customHeight="1" thickBot="1">
      <c r="A27" s="1599"/>
      <c r="B27" s="1608">
        <v>8</v>
      </c>
      <c r="C27" s="1618" t="s">
        <v>272</v>
      </c>
      <c r="D27" s="1619"/>
      <c r="E27" s="1609">
        <f t="shared" ref="E27:J27" si="2">SUM(E20:E25)-E26</f>
        <v>819689</v>
      </c>
      <c r="F27" s="1609">
        <f t="shared" si="2"/>
        <v>178925</v>
      </c>
      <c r="G27" s="1609">
        <f t="shared" si="2"/>
        <v>998614</v>
      </c>
      <c r="H27" s="1609">
        <f t="shared" si="2"/>
        <v>918300</v>
      </c>
      <c r="I27" s="1609">
        <f t="shared" si="2"/>
        <v>108000</v>
      </c>
      <c r="J27" s="1609">
        <f t="shared" si="2"/>
        <v>1026300</v>
      </c>
    </row>
    <row r="28" spans="1:10" ht="24.75" customHeight="1" thickTop="1">
      <c r="A28" s="1599"/>
      <c r="B28" s="1610">
        <v>9</v>
      </c>
      <c r="C28" s="1866" t="s">
        <v>899</v>
      </c>
      <c r="D28" s="1867"/>
      <c r="E28" s="1611"/>
      <c r="F28" s="1611"/>
      <c r="G28" s="1611"/>
      <c r="H28" s="1611"/>
      <c r="I28" s="1611"/>
      <c r="J28" s="1612">
        <f>IF(AND(G27&gt;0,J27&gt;0),(((J27-G27)/G27)),"Enter Actual Data!")</f>
        <v>2.7724426054511551E-2</v>
      </c>
    </row>
    <row r="29" spans="1:10">
      <c r="B29" s="1613"/>
    </row>
    <row r="47" spans="4:4">
      <c r="D47" s="1614"/>
    </row>
  </sheetData>
  <sheetProtection algorithmName="SHA-512" hashValue="8B93bCZ+oEOq9ehVujZ4DW8se2Lge9XhPgZdBjUAMsS8JqUyxa0fqP1Ezkj+XEPyl7X0cT85J35rSWGY1fe1Tw==" saltValue="/oqQniN1MXzyPJAJpNLkQQ=="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xr:uid="{00000000-0004-0000-0900-000000000000}"/>
    <hyperlink ref="H12:J12" r:id="rId2" display="Limitation of Administrative Costs" xr:uid="{00000000-0004-0000-0900-000001000000}"/>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zoomScalePageLayoutView="125" workbookViewId="0">
      <selection activeCell="C6" sqref="C6"/>
    </sheetView>
  </sheetViews>
  <sheetFormatPr baseColWidth="10" defaultColWidth="9.1640625" defaultRowHeight="12"/>
  <cols>
    <col min="1" max="1" width="25.1640625" style="1434" customWidth="1"/>
    <col min="2" max="2" width="22.6640625" style="1434" customWidth="1"/>
    <col min="3" max="4" width="16.6640625" style="1434" customWidth="1"/>
    <col min="5" max="5" width="19.1640625" style="1434" customWidth="1"/>
    <col min="6" max="6" width="33.1640625" style="1434" customWidth="1"/>
    <col min="7" max="7" width="1.1640625" style="1434" customWidth="1"/>
    <col min="8" max="16384" width="9.1640625" style="1434"/>
  </cols>
  <sheetData>
    <row r="1" spans="1:7" ht="27" customHeight="1">
      <c r="A1" s="1897" t="s">
        <v>276</v>
      </c>
      <c r="B1" s="1898"/>
      <c r="C1" s="1898"/>
      <c r="D1" s="1898"/>
      <c r="E1" s="1898"/>
      <c r="F1" s="1899"/>
    </row>
    <row r="2" spans="1:7" ht="51" customHeight="1">
      <c r="A2" s="1894" t="s">
        <v>825</v>
      </c>
      <c r="B2" s="1895"/>
      <c r="C2" s="1895"/>
      <c r="D2" s="1895"/>
      <c r="E2" s="1895"/>
      <c r="F2" s="1896"/>
    </row>
    <row r="3" spans="1:7" ht="14.25" customHeight="1">
      <c r="A3" s="1620" t="s">
        <v>59</v>
      </c>
      <c r="B3" s="1621"/>
      <c r="C3" s="1621"/>
      <c r="D3" s="1621"/>
      <c r="E3" s="1621"/>
      <c r="F3" s="1622"/>
    </row>
    <row r="4" spans="1:7" ht="13.25" customHeight="1">
      <c r="A4" s="1623" t="s">
        <v>173</v>
      </c>
      <c r="B4" s="1624"/>
      <c r="C4" s="1624"/>
      <c r="D4" s="1624"/>
      <c r="E4" s="1624"/>
      <c r="F4" s="1625"/>
    </row>
    <row r="5" spans="1:7" s="1627" customFormat="1" ht="27" thickBot="1">
      <c r="A5" s="1637" t="s">
        <v>194</v>
      </c>
      <c r="B5" s="1637" t="s">
        <v>195</v>
      </c>
      <c r="C5" s="1637" t="s">
        <v>196</v>
      </c>
      <c r="D5" s="1637" t="s">
        <v>197</v>
      </c>
      <c r="E5" s="1637" t="s">
        <v>198</v>
      </c>
      <c r="F5" s="1637" t="s">
        <v>172</v>
      </c>
      <c r="G5" s="1626"/>
    </row>
    <row r="6" spans="1:7" ht="39">
      <c r="A6" s="1628" t="s">
        <v>1084</v>
      </c>
      <c r="B6" s="1628" t="s">
        <v>1085</v>
      </c>
      <c r="C6" s="1750">
        <v>21300</v>
      </c>
      <c r="D6" s="1628" t="s">
        <v>1086</v>
      </c>
      <c r="E6" s="1628" t="s">
        <v>1087</v>
      </c>
      <c r="F6" s="1628" t="s">
        <v>1088</v>
      </c>
    </row>
    <row r="7" spans="1:7" ht="14" customHeight="1">
      <c r="A7" s="1629"/>
      <c r="B7" s="1629"/>
      <c r="C7" s="1630"/>
      <c r="D7" s="1629"/>
      <c r="E7" s="1629"/>
      <c r="F7" s="1629"/>
    </row>
    <row r="8" spans="1:7" ht="14" customHeight="1">
      <c r="A8" s="1629"/>
      <c r="B8" s="1629"/>
      <c r="C8" s="1630"/>
      <c r="D8" s="1629"/>
      <c r="E8" s="1629"/>
      <c r="F8" s="1629"/>
    </row>
    <row r="9" spans="1:7" ht="14" customHeight="1">
      <c r="A9" s="1629"/>
      <c r="B9" s="1629"/>
      <c r="C9" s="1630"/>
      <c r="D9" s="1629"/>
      <c r="E9" s="1629"/>
      <c r="F9" s="1629"/>
    </row>
    <row r="10" spans="1:7" ht="14" customHeight="1">
      <c r="A10" s="1629"/>
      <c r="B10" s="1629"/>
      <c r="C10" s="1630"/>
      <c r="D10" s="1629"/>
      <c r="E10" s="1629"/>
      <c r="F10" s="1629"/>
    </row>
    <row r="11" spans="1:7" ht="14" customHeight="1">
      <c r="A11" s="1629"/>
      <c r="B11" s="1629"/>
      <c r="C11" s="1630"/>
      <c r="D11" s="1629"/>
      <c r="E11" s="1629"/>
      <c r="F11" s="1629"/>
    </row>
    <row r="12" spans="1:7" ht="14" customHeight="1">
      <c r="A12" s="1629"/>
      <c r="B12" s="1629"/>
      <c r="C12" s="1630"/>
      <c r="D12" s="1629"/>
      <c r="E12" s="1629"/>
      <c r="F12" s="1629"/>
    </row>
    <row r="13" spans="1:7" ht="14" customHeight="1">
      <c r="A13" s="1629"/>
      <c r="B13" s="1629"/>
      <c r="C13" s="1630"/>
      <c r="D13" s="1629"/>
      <c r="E13" s="1629"/>
      <c r="F13" s="1629"/>
    </row>
    <row r="14" spans="1:7" ht="14" customHeight="1">
      <c r="A14" s="1629"/>
      <c r="B14" s="1631"/>
      <c r="C14" s="1630"/>
      <c r="D14" s="1629"/>
      <c r="E14" s="1629"/>
      <c r="F14" s="1629"/>
    </row>
    <row r="15" spans="1:7" ht="14" customHeight="1">
      <c r="A15" s="1629"/>
      <c r="B15" s="1629"/>
      <c r="C15" s="1630"/>
      <c r="D15" s="1629"/>
      <c r="E15" s="1629"/>
      <c r="F15" s="1629"/>
    </row>
    <row r="16" spans="1:7" ht="14" customHeight="1">
      <c r="A16" s="1629"/>
      <c r="B16" s="1629"/>
      <c r="C16" s="1630"/>
      <c r="D16" s="1629"/>
      <c r="E16" s="1629"/>
      <c r="F16" s="1629"/>
    </row>
    <row r="17" spans="1:6" ht="14" customHeight="1">
      <c r="A17" s="1629"/>
      <c r="B17" s="1629"/>
      <c r="C17" s="1630"/>
      <c r="D17" s="1629"/>
      <c r="E17" s="1629"/>
      <c r="F17" s="1629"/>
    </row>
    <row r="18" spans="1:6" ht="14" customHeight="1">
      <c r="A18" s="1629"/>
      <c r="B18" s="1629"/>
      <c r="C18" s="1630"/>
      <c r="D18" s="1632"/>
      <c r="E18" s="1629"/>
      <c r="F18" s="1629"/>
    </row>
    <row r="19" spans="1:6" ht="14" customHeight="1">
      <c r="A19" s="1629"/>
      <c r="B19" s="1629"/>
      <c r="C19" s="1630"/>
      <c r="D19" s="1629"/>
      <c r="E19" s="1629"/>
      <c r="F19" s="1629"/>
    </row>
    <row r="20" spans="1:6" ht="14" customHeight="1">
      <c r="A20" s="1629"/>
      <c r="B20" s="1629"/>
      <c r="C20" s="1630"/>
      <c r="D20" s="1629"/>
      <c r="E20" s="1629"/>
      <c r="F20" s="1629"/>
    </row>
    <row r="21" spans="1:6" ht="14" customHeight="1">
      <c r="A21" s="1629"/>
      <c r="B21" s="1629"/>
      <c r="C21" s="1630"/>
      <c r="D21" s="1629"/>
      <c r="E21" s="1629"/>
      <c r="F21" s="1629"/>
    </row>
    <row r="22" spans="1:6" ht="14" customHeight="1">
      <c r="A22" s="1629"/>
      <c r="B22" s="1629"/>
      <c r="C22" s="1630"/>
      <c r="D22" s="1629"/>
      <c r="E22" s="1629"/>
      <c r="F22" s="1629"/>
    </row>
    <row r="23" spans="1:6" ht="14" customHeight="1">
      <c r="A23" s="1629"/>
      <c r="B23" s="1629"/>
      <c r="C23" s="1630"/>
      <c r="D23" s="1629"/>
      <c r="E23" s="1629"/>
      <c r="F23" s="1629"/>
    </row>
    <row r="24" spans="1:6" s="1635" customFormat="1" ht="14" customHeight="1">
      <c r="A24" s="1633"/>
      <c r="B24" s="1633"/>
      <c r="C24" s="1634"/>
      <c r="D24" s="1633"/>
      <c r="E24" s="1633"/>
      <c r="F24" s="1633"/>
    </row>
    <row r="25" spans="1:6" s="1635" customFormat="1" ht="14" customHeight="1">
      <c r="A25" s="1633"/>
      <c r="B25" s="1633"/>
      <c r="C25" s="1634"/>
      <c r="D25" s="1633"/>
      <c r="E25" s="1633"/>
      <c r="F25" s="1633"/>
    </row>
    <row r="26" spans="1:6" s="1635" customFormat="1" ht="14" customHeight="1">
      <c r="A26" s="1633"/>
      <c r="B26" s="1633"/>
      <c r="C26" s="1634"/>
      <c r="D26" s="1633"/>
      <c r="E26" s="1633"/>
      <c r="F26" s="1633"/>
    </row>
    <row r="27" spans="1:6" s="1635" customFormat="1" ht="14" customHeight="1">
      <c r="A27" s="1633"/>
      <c r="B27" s="1633"/>
      <c r="C27" s="1634"/>
      <c r="D27" s="1633"/>
      <c r="E27" s="1633"/>
      <c r="F27" s="1633"/>
    </row>
    <row r="28" spans="1:6" s="1635" customFormat="1" ht="14" customHeight="1">
      <c r="A28" s="1633"/>
      <c r="B28" s="1633"/>
      <c r="C28" s="1634"/>
      <c r="D28" s="1633"/>
      <c r="E28" s="1633"/>
      <c r="F28" s="1633"/>
    </row>
    <row r="29" spans="1:6" s="1635" customFormat="1" ht="14" customHeight="1">
      <c r="A29" s="1633"/>
      <c r="B29" s="1633"/>
      <c r="C29" s="1634"/>
      <c r="D29" s="1633"/>
      <c r="E29" s="1633"/>
      <c r="F29" s="1633"/>
    </row>
    <row r="30" spans="1:6" s="1635" customFormat="1" ht="14" customHeight="1">
      <c r="A30" s="1633"/>
      <c r="B30" s="1633"/>
      <c r="C30" s="1634"/>
      <c r="D30" s="1633"/>
      <c r="E30" s="1633"/>
      <c r="F30" s="1633"/>
    </row>
    <row r="31" spans="1:6" s="1635" customFormat="1" ht="14" customHeight="1">
      <c r="A31" s="1633"/>
      <c r="B31" s="1633"/>
      <c r="C31" s="1634"/>
      <c r="D31" s="1633"/>
      <c r="E31" s="1633"/>
      <c r="F31" s="1633"/>
    </row>
    <row r="32" spans="1:6" ht="14" customHeight="1">
      <c r="A32" s="1636"/>
      <c r="B32" s="1636"/>
      <c r="C32" s="1435"/>
    </row>
    <row r="33" spans="1:3" ht="14" customHeight="1">
      <c r="A33" s="1636"/>
      <c r="B33" s="1636"/>
      <c r="C33" s="1435"/>
    </row>
    <row r="34" spans="1:3" ht="14" customHeight="1">
      <c r="A34" s="1636"/>
      <c r="B34" s="1636"/>
      <c r="C34" s="1435"/>
    </row>
    <row r="35" spans="1:3" ht="14" customHeight="1">
      <c r="A35" s="1636"/>
      <c r="B35" s="1636"/>
      <c r="C35" s="1435"/>
    </row>
    <row r="36" spans="1:3" ht="14" customHeight="1">
      <c r="A36" s="1636"/>
      <c r="B36" s="1636"/>
      <c r="C36" s="1435"/>
    </row>
    <row r="37" spans="1:3" ht="14" customHeight="1">
      <c r="A37" s="1636"/>
      <c r="B37" s="1636"/>
      <c r="C37" s="1435"/>
    </row>
    <row r="38" spans="1:3" ht="14" customHeight="1">
      <c r="A38" s="1636"/>
      <c r="B38" s="1636"/>
      <c r="C38" s="1435"/>
    </row>
    <row r="39" spans="1:3" ht="14" customHeight="1">
      <c r="A39" s="1636"/>
      <c r="B39" s="1636"/>
      <c r="C39" s="1435"/>
    </row>
    <row r="40" spans="1:3" ht="14" customHeight="1">
      <c r="A40" s="1636"/>
      <c r="B40" s="1636"/>
      <c r="C40" s="1435"/>
    </row>
    <row r="41" spans="1:3" ht="14" customHeight="1">
      <c r="A41" s="1636"/>
      <c r="B41" s="1636"/>
      <c r="C41" s="1435"/>
    </row>
    <row r="42" spans="1:3" ht="14" customHeight="1">
      <c r="A42" s="1636"/>
      <c r="B42" s="1636"/>
      <c r="C42" s="1435"/>
    </row>
    <row r="43" spans="1:3" ht="14" customHeight="1">
      <c r="A43" s="1636"/>
      <c r="B43" s="1636"/>
      <c r="C43" s="1435"/>
    </row>
    <row r="44" spans="1:3" ht="14" customHeight="1">
      <c r="A44" s="1636"/>
      <c r="B44" s="1636"/>
      <c r="C44" s="1435"/>
    </row>
    <row r="45" spans="1:3" ht="14" customHeight="1">
      <c r="A45" s="1636"/>
      <c r="B45" s="1636"/>
      <c r="C45" s="1435"/>
    </row>
    <row r="46" spans="1:3" ht="14" customHeight="1">
      <c r="A46" s="1636"/>
      <c r="B46" s="1636"/>
      <c r="C46" s="1435"/>
    </row>
    <row r="47" spans="1:3" ht="14" customHeight="1">
      <c r="A47" s="1636"/>
      <c r="B47" s="1636"/>
      <c r="C47" s="1435"/>
    </row>
    <row r="48" spans="1:3" ht="14" customHeight="1">
      <c r="A48" s="1636"/>
      <c r="B48" s="1636"/>
      <c r="C48" s="1435"/>
    </row>
    <row r="49" spans="1:4" ht="14" customHeight="1">
      <c r="A49" s="1636"/>
      <c r="B49" s="1636"/>
      <c r="C49" s="1435"/>
    </row>
    <row r="50" spans="1:4" ht="14" customHeight="1">
      <c r="A50" s="1636"/>
      <c r="B50" s="1636"/>
      <c r="C50" s="1435"/>
      <c r="D50" s="1436"/>
    </row>
    <row r="51" spans="1:4" ht="14" customHeight="1">
      <c r="A51" s="1636"/>
      <c r="B51" s="1636"/>
      <c r="C51" s="1435"/>
    </row>
    <row r="52" spans="1:4" ht="14" customHeight="1">
      <c r="A52" s="1636"/>
      <c r="B52" s="1636"/>
      <c r="C52" s="1435"/>
    </row>
    <row r="53" spans="1:4" ht="14" customHeight="1">
      <c r="A53" s="1636"/>
      <c r="B53" s="1636"/>
      <c r="C53" s="1435"/>
    </row>
    <row r="54" spans="1:4" ht="14" customHeight="1">
      <c r="A54" s="1636"/>
      <c r="B54" s="1636"/>
      <c r="C54" s="1435"/>
    </row>
    <row r="55" spans="1:4" ht="14" customHeight="1">
      <c r="A55" s="1636"/>
      <c r="B55" s="1636"/>
      <c r="C55" s="1435"/>
    </row>
    <row r="56" spans="1:4" ht="14" customHeight="1">
      <c r="A56" s="1636"/>
      <c r="B56" s="1636"/>
      <c r="C56" s="1435"/>
    </row>
    <row r="57" spans="1:4" ht="14" customHeight="1">
      <c r="A57" s="1636"/>
      <c r="B57" s="1636"/>
      <c r="C57" s="1435"/>
    </row>
    <row r="58" spans="1:4" ht="14" customHeight="1">
      <c r="A58" s="1636"/>
      <c r="B58" s="1636"/>
      <c r="C58" s="1435"/>
    </row>
    <row r="59" spans="1:4" ht="14" customHeight="1">
      <c r="A59" s="1636"/>
      <c r="B59" s="1636"/>
      <c r="C59" s="1435"/>
    </row>
    <row r="60" spans="1:4" ht="14" customHeight="1">
      <c r="A60" s="1636"/>
      <c r="B60" s="1636"/>
      <c r="C60" s="1435"/>
    </row>
    <row r="61" spans="1:4" ht="14" customHeight="1">
      <c r="A61" s="1636"/>
      <c r="B61" s="1636"/>
      <c r="C61" s="1435"/>
    </row>
    <row r="62" spans="1:4" ht="14" customHeight="1">
      <c r="A62" s="1636"/>
      <c r="B62" s="1636"/>
      <c r="C62" s="1435"/>
    </row>
    <row r="63" spans="1:4" ht="14" customHeight="1">
      <c r="A63" s="1636"/>
      <c r="B63" s="1636"/>
      <c r="C63" s="1435"/>
    </row>
    <row r="64" spans="1:4" ht="14" customHeight="1">
      <c r="A64" s="1636"/>
      <c r="B64" s="1636"/>
      <c r="C64" s="1435"/>
    </row>
    <row r="65" spans="1:3" ht="14" customHeight="1">
      <c r="A65" s="1636"/>
      <c r="B65" s="1636"/>
      <c r="C65" s="1435"/>
    </row>
    <row r="66" spans="1:3" ht="14" customHeight="1">
      <c r="A66" s="1636"/>
      <c r="B66" s="1636"/>
      <c r="C66" s="1435"/>
    </row>
    <row r="67" spans="1:3" ht="14" customHeight="1">
      <c r="A67" s="1636"/>
      <c r="B67" s="1636"/>
      <c r="C67" s="1435"/>
    </row>
    <row r="68" spans="1:3" ht="14" customHeight="1">
      <c r="A68" s="1636"/>
      <c r="B68" s="1636"/>
      <c r="C68" s="1435"/>
    </row>
    <row r="69" spans="1:3" ht="14" customHeight="1">
      <c r="A69" s="1636"/>
      <c r="B69" s="1636"/>
      <c r="C69" s="1435"/>
    </row>
    <row r="70" spans="1:3" ht="14" customHeight="1">
      <c r="A70" s="1636"/>
      <c r="B70" s="1636"/>
      <c r="C70" s="1435"/>
    </row>
    <row r="71" spans="1:3" ht="14" customHeight="1">
      <c r="A71" s="1636"/>
      <c r="B71" s="1636"/>
      <c r="C71" s="1435"/>
    </row>
    <row r="72" spans="1:3" ht="14" customHeight="1">
      <c r="A72" s="1636"/>
      <c r="B72" s="1636"/>
      <c r="C72" s="1435"/>
    </row>
    <row r="73" spans="1:3" ht="14" customHeight="1">
      <c r="A73" s="1636"/>
      <c r="B73" s="1636"/>
      <c r="C73" s="1435"/>
    </row>
    <row r="74" spans="1:3" ht="14" customHeight="1">
      <c r="A74" s="1636"/>
      <c r="B74" s="1636"/>
      <c r="C74" s="1435"/>
    </row>
    <row r="75" spans="1:3" ht="14" customHeight="1">
      <c r="A75" s="1636"/>
      <c r="B75" s="1636"/>
      <c r="C75" s="1435"/>
    </row>
    <row r="76" spans="1:3" ht="14" customHeight="1">
      <c r="A76" s="1636"/>
      <c r="B76" s="1636"/>
      <c r="C76" s="1435"/>
    </row>
    <row r="77" spans="1:3" ht="14" customHeight="1">
      <c r="A77" s="1636"/>
      <c r="B77" s="1636"/>
      <c r="C77" s="1435"/>
    </row>
    <row r="78" spans="1:3" ht="14" customHeight="1">
      <c r="A78" s="1636"/>
      <c r="B78" s="1636"/>
      <c r="C78" s="1435"/>
    </row>
    <row r="79" spans="1:3" ht="14" customHeight="1">
      <c r="A79" s="1636"/>
      <c r="B79" s="1636"/>
      <c r="C79" s="1435"/>
    </row>
    <row r="80" spans="1:3" ht="14" customHeight="1">
      <c r="A80" s="1636"/>
      <c r="B80" s="1636"/>
      <c r="C80" s="1435"/>
    </row>
    <row r="81" spans="1:3" ht="14" customHeight="1">
      <c r="A81" s="1636"/>
      <c r="B81" s="1636"/>
      <c r="C81" s="1435"/>
    </row>
    <row r="82" spans="1:3" ht="14" customHeight="1">
      <c r="A82" s="1636"/>
      <c r="B82" s="1636"/>
      <c r="C82" s="1435"/>
    </row>
    <row r="83" spans="1:3" ht="14" customHeight="1">
      <c r="A83" s="1636"/>
      <c r="B83" s="1636"/>
      <c r="C83" s="1435"/>
    </row>
    <row r="84" spans="1:3" ht="14" customHeight="1">
      <c r="A84" s="1636"/>
      <c r="B84" s="1636"/>
      <c r="C84" s="1435"/>
    </row>
    <row r="85" spans="1:3" ht="14" customHeight="1">
      <c r="A85" s="1636"/>
      <c r="B85" s="1636"/>
      <c r="C85" s="1435"/>
    </row>
    <row r="86" spans="1:3" ht="14" customHeight="1">
      <c r="A86" s="1636"/>
      <c r="B86" s="1636"/>
      <c r="C86" s="1435"/>
    </row>
    <row r="87" spans="1:3" ht="14" customHeight="1">
      <c r="A87" s="1636"/>
      <c r="B87" s="1636"/>
      <c r="C87" s="1435"/>
    </row>
    <row r="88" spans="1:3" ht="14" customHeight="1">
      <c r="A88" s="1636"/>
      <c r="B88" s="1636"/>
      <c r="C88" s="1435"/>
    </row>
    <row r="89" spans="1:3" ht="14" customHeight="1">
      <c r="A89" s="1636"/>
      <c r="B89" s="1636"/>
      <c r="C89" s="1435"/>
    </row>
    <row r="90" spans="1:3" ht="14" customHeight="1">
      <c r="A90" s="1636"/>
      <c r="B90" s="1636"/>
      <c r="C90" s="1435"/>
    </row>
    <row r="91" spans="1:3" ht="14" customHeight="1">
      <c r="A91" s="1636"/>
      <c r="B91" s="1636"/>
      <c r="C91" s="1435"/>
    </row>
    <row r="92" spans="1:3" ht="14" customHeight="1">
      <c r="A92" s="1636"/>
      <c r="B92" s="1636"/>
      <c r="C92" s="1435"/>
    </row>
    <row r="93" spans="1:3" ht="14" customHeight="1">
      <c r="A93" s="1636"/>
      <c r="B93" s="1636"/>
      <c r="C93" s="1435"/>
    </row>
    <row r="94" spans="1:3" ht="14" customHeight="1">
      <c r="A94" s="1636"/>
      <c r="B94" s="1636"/>
      <c r="C94" s="1435"/>
    </row>
    <row r="95" spans="1:3" ht="14" customHeight="1">
      <c r="A95" s="1636"/>
      <c r="B95" s="1636"/>
      <c r="C95" s="1435"/>
    </row>
    <row r="96" spans="1:3" ht="14" customHeight="1">
      <c r="A96" s="1636"/>
      <c r="B96" s="1636"/>
      <c r="C96" s="1435"/>
    </row>
    <row r="97" spans="1:3" ht="14" customHeight="1">
      <c r="A97" s="1636"/>
      <c r="B97" s="1636"/>
      <c r="C97" s="1435"/>
    </row>
    <row r="98" spans="1:3" ht="14" customHeight="1">
      <c r="A98" s="1636"/>
      <c r="B98" s="1636"/>
      <c r="C98" s="1435"/>
    </row>
    <row r="99" spans="1:3" ht="14" customHeight="1">
      <c r="A99" s="1636"/>
      <c r="B99" s="1636"/>
      <c r="C99" s="1435"/>
    </row>
    <row r="100" spans="1:3" ht="14" customHeight="1">
      <c r="A100" s="1636"/>
      <c r="B100" s="1636"/>
      <c r="C100" s="1435"/>
    </row>
    <row r="101" spans="1:3" ht="14" customHeight="1">
      <c r="A101" s="1636"/>
      <c r="B101" s="1636"/>
      <c r="C101" s="1435"/>
    </row>
    <row r="102" spans="1:3" ht="14" customHeight="1">
      <c r="A102" s="1636"/>
      <c r="B102" s="1636"/>
      <c r="C102" s="1435"/>
    </row>
    <row r="103" spans="1:3" ht="14" customHeight="1">
      <c r="A103" s="1636"/>
      <c r="B103" s="1636"/>
      <c r="C103" s="1435"/>
    </row>
    <row r="104" spans="1:3" ht="14" customHeight="1">
      <c r="A104" s="1636"/>
      <c r="B104" s="1636"/>
      <c r="C104" s="1435"/>
    </row>
    <row r="105" spans="1:3" ht="14" customHeight="1">
      <c r="A105" s="1636"/>
      <c r="B105" s="1636"/>
      <c r="C105" s="1435"/>
    </row>
    <row r="106" spans="1:3" ht="14" customHeight="1">
      <c r="A106" s="1636"/>
      <c r="B106" s="1636"/>
      <c r="C106" s="1435"/>
    </row>
    <row r="107" spans="1:3" ht="14" customHeight="1">
      <c r="A107" s="1636"/>
      <c r="B107" s="1636"/>
      <c r="C107" s="1435"/>
    </row>
    <row r="108" spans="1:3" ht="14" customHeight="1">
      <c r="A108" s="1636"/>
      <c r="B108" s="1636"/>
      <c r="C108" s="1435"/>
    </row>
    <row r="109" spans="1:3" ht="14" customHeight="1">
      <c r="A109" s="1636"/>
      <c r="B109" s="1636"/>
      <c r="C109" s="1435"/>
    </row>
    <row r="110" spans="1:3" ht="14" customHeight="1">
      <c r="A110" s="1636"/>
      <c r="B110" s="1636"/>
      <c r="C110" s="1435"/>
    </row>
    <row r="111" spans="1:3" ht="14" customHeight="1">
      <c r="A111" s="1636"/>
      <c r="B111" s="1636"/>
      <c r="C111" s="1435"/>
    </row>
    <row r="112" spans="1:3" ht="14" customHeight="1">
      <c r="A112" s="1636"/>
      <c r="B112" s="1636"/>
      <c r="C112" s="1435"/>
    </row>
    <row r="113" spans="1:3" ht="14" customHeight="1">
      <c r="A113" s="1636"/>
      <c r="B113" s="1636"/>
      <c r="C113" s="1435"/>
    </row>
    <row r="114" spans="1:3" ht="14" customHeight="1">
      <c r="A114" s="1636"/>
      <c r="B114" s="1636"/>
      <c r="C114" s="1435"/>
    </row>
    <row r="115" spans="1:3" ht="14" customHeight="1">
      <c r="A115" s="1636"/>
      <c r="B115" s="1636"/>
      <c r="C115" s="1435"/>
    </row>
    <row r="116" spans="1:3" ht="14" customHeight="1">
      <c r="A116" s="1636"/>
      <c r="B116" s="1636"/>
      <c r="C116" s="1435"/>
    </row>
    <row r="117" spans="1:3" ht="14" customHeight="1">
      <c r="A117" s="1636"/>
      <c r="B117" s="1636"/>
      <c r="C117" s="1435"/>
    </row>
    <row r="118" spans="1:3" ht="14" customHeight="1">
      <c r="A118" s="1636"/>
      <c r="B118" s="1636"/>
      <c r="C118" s="1435"/>
    </row>
    <row r="119" spans="1:3" ht="14" customHeight="1">
      <c r="A119" s="1636"/>
      <c r="B119" s="1636"/>
      <c r="C119" s="1435"/>
    </row>
    <row r="120" spans="1:3" ht="14" customHeight="1">
      <c r="A120" s="1636"/>
      <c r="B120" s="1636"/>
      <c r="C120" s="1435"/>
    </row>
    <row r="121" spans="1:3" ht="14" customHeight="1">
      <c r="A121" s="1636"/>
      <c r="B121" s="1636"/>
      <c r="C121" s="1435"/>
    </row>
    <row r="122" spans="1:3" ht="14" customHeight="1">
      <c r="A122" s="1636"/>
      <c r="B122" s="1636"/>
      <c r="C122" s="1435"/>
    </row>
    <row r="123" spans="1:3" ht="14" customHeight="1">
      <c r="A123" s="1636"/>
      <c r="B123" s="1636"/>
      <c r="C123" s="1435"/>
    </row>
    <row r="124" spans="1:3" ht="14" customHeight="1">
      <c r="A124" s="1636"/>
      <c r="B124" s="1636"/>
      <c r="C124" s="1435"/>
    </row>
    <row r="125" spans="1:3" ht="14" customHeight="1">
      <c r="A125" s="1636"/>
      <c r="B125" s="1636"/>
      <c r="C125" s="1435"/>
    </row>
    <row r="126" spans="1:3" ht="14" customHeight="1">
      <c r="A126" s="1636"/>
      <c r="B126" s="1636"/>
      <c r="C126" s="1435"/>
    </row>
    <row r="127" spans="1:3" ht="14" customHeight="1">
      <c r="A127" s="1636"/>
      <c r="B127" s="1636"/>
      <c r="C127" s="1435"/>
    </row>
    <row r="128" spans="1:3" ht="14" customHeight="1">
      <c r="A128" s="1636"/>
      <c r="B128" s="1636"/>
      <c r="C128" s="1435"/>
    </row>
    <row r="129" spans="1:3" ht="14" customHeight="1">
      <c r="A129" s="1636"/>
      <c r="B129" s="1636"/>
      <c r="C129" s="1435"/>
    </row>
    <row r="130" spans="1:3" ht="14" customHeight="1">
      <c r="A130" s="1636"/>
      <c r="B130" s="1636"/>
      <c r="C130" s="1435"/>
    </row>
    <row r="131" spans="1:3" ht="14" customHeight="1">
      <c r="A131" s="1636"/>
      <c r="B131" s="1636"/>
      <c r="C131" s="1435"/>
    </row>
    <row r="132" spans="1:3" ht="14" customHeight="1">
      <c r="A132" s="1636"/>
      <c r="B132" s="1636"/>
      <c r="C132" s="1435"/>
    </row>
    <row r="133" spans="1:3" ht="14" customHeight="1">
      <c r="A133" s="1636"/>
      <c r="B133" s="1636"/>
      <c r="C133" s="1435"/>
    </row>
    <row r="134" spans="1:3" ht="14" customHeight="1">
      <c r="A134" s="1636"/>
      <c r="B134" s="1636"/>
      <c r="C134" s="1435"/>
    </row>
    <row r="135" spans="1:3" ht="14" customHeight="1">
      <c r="A135" s="1636"/>
      <c r="B135" s="1636"/>
      <c r="C135" s="1435"/>
    </row>
    <row r="136" spans="1:3" ht="14" customHeight="1">
      <c r="A136" s="1636"/>
      <c r="B136" s="1636"/>
      <c r="C136" s="1435"/>
    </row>
    <row r="137" spans="1:3" ht="14" customHeight="1">
      <c r="A137" s="1636"/>
      <c r="B137" s="1636"/>
      <c r="C137" s="1435"/>
    </row>
    <row r="138" spans="1:3" ht="14" customHeight="1">
      <c r="A138" s="1636"/>
      <c r="B138" s="1636"/>
      <c r="C138" s="1435"/>
    </row>
    <row r="139" spans="1:3" ht="14" customHeight="1">
      <c r="A139" s="1636"/>
      <c r="B139" s="1636"/>
      <c r="C139" s="1435"/>
    </row>
    <row r="140" spans="1:3" ht="14" customHeight="1">
      <c r="A140" s="1636"/>
      <c r="B140" s="1636"/>
      <c r="C140" s="1435"/>
    </row>
    <row r="141" spans="1:3" ht="14" customHeight="1">
      <c r="A141" s="1636"/>
      <c r="B141" s="1636"/>
      <c r="C141" s="1435"/>
    </row>
    <row r="142" spans="1:3" ht="14" customHeight="1">
      <c r="A142" s="1636"/>
      <c r="B142" s="1636"/>
      <c r="C142" s="1435"/>
    </row>
    <row r="143" spans="1:3" ht="14" customHeight="1">
      <c r="A143" s="1636"/>
      <c r="B143" s="1636"/>
      <c r="C143" s="1435"/>
    </row>
    <row r="144" spans="1:3" ht="14" customHeight="1">
      <c r="A144" s="1636"/>
      <c r="B144" s="1636"/>
      <c r="C144" s="1435"/>
    </row>
    <row r="145" spans="1:3" ht="14" customHeight="1">
      <c r="A145" s="1636"/>
      <c r="B145" s="1636"/>
      <c r="C145" s="1435"/>
    </row>
    <row r="146" spans="1:3" ht="14" customHeight="1">
      <c r="A146" s="1636"/>
      <c r="B146" s="1636"/>
      <c r="C146" s="1435"/>
    </row>
    <row r="147" spans="1:3" ht="14" customHeight="1">
      <c r="A147" s="1636"/>
      <c r="B147" s="1636"/>
      <c r="C147" s="1435"/>
    </row>
    <row r="148" spans="1:3" ht="14" customHeight="1">
      <c r="A148" s="1636"/>
      <c r="B148" s="1636"/>
      <c r="C148" s="1435"/>
    </row>
    <row r="149" spans="1:3" ht="14" customHeight="1">
      <c r="A149" s="1636"/>
      <c r="B149" s="1636"/>
      <c r="C149" s="1435"/>
    </row>
    <row r="150" spans="1:3" ht="14" customHeight="1">
      <c r="A150" s="1636"/>
      <c r="B150" s="1636"/>
      <c r="C150" s="1435"/>
    </row>
    <row r="151" spans="1:3" ht="14" customHeight="1">
      <c r="A151" s="1636"/>
      <c r="B151" s="1636"/>
      <c r="C151" s="1435"/>
    </row>
    <row r="152" spans="1:3" ht="14" customHeight="1">
      <c r="A152" s="1636"/>
      <c r="B152" s="1636"/>
      <c r="C152" s="1435"/>
    </row>
    <row r="153" spans="1:3" ht="14" customHeight="1">
      <c r="A153" s="1636"/>
      <c r="B153" s="1636"/>
      <c r="C153" s="1435"/>
    </row>
    <row r="154" spans="1:3" ht="14" customHeight="1">
      <c r="A154" s="1636"/>
      <c r="B154" s="1636"/>
      <c r="C154" s="1435"/>
    </row>
    <row r="155" spans="1:3" ht="14" customHeight="1">
      <c r="A155" s="1636"/>
      <c r="B155" s="1636"/>
      <c r="C155" s="1435"/>
    </row>
    <row r="156" spans="1:3" ht="14" customHeight="1">
      <c r="A156" s="1636"/>
      <c r="B156" s="1636"/>
      <c r="C156" s="1435"/>
    </row>
    <row r="157" spans="1:3" ht="14" customHeight="1">
      <c r="A157" s="1636"/>
      <c r="B157" s="1636"/>
      <c r="C157" s="1435"/>
    </row>
    <row r="158" spans="1:3" ht="14" customHeight="1">
      <c r="A158" s="1636"/>
      <c r="B158" s="1636"/>
      <c r="C158" s="1435"/>
    </row>
    <row r="159" spans="1:3" ht="14" customHeight="1">
      <c r="A159" s="1636"/>
      <c r="B159" s="1636"/>
      <c r="C159" s="1435"/>
    </row>
    <row r="160" spans="1:3" ht="14" customHeight="1">
      <c r="A160" s="1636"/>
      <c r="B160" s="1636"/>
      <c r="C160" s="1435"/>
    </row>
    <row r="161" spans="1:3" ht="14" customHeight="1">
      <c r="A161" s="1636"/>
      <c r="B161" s="1636"/>
      <c r="C161" s="1435"/>
    </row>
    <row r="162" spans="1:3" ht="14" customHeight="1">
      <c r="A162" s="1636"/>
      <c r="B162" s="1636"/>
      <c r="C162" s="1435"/>
    </row>
    <row r="163" spans="1:3" ht="14" customHeight="1">
      <c r="A163" s="1636"/>
      <c r="B163" s="1636"/>
      <c r="C163" s="1435"/>
    </row>
    <row r="164" spans="1:3" ht="14" customHeight="1">
      <c r="A164" s="1636"/>
      <c r="B164" s="1636"/>
      <c r="C164" s="1435"/>
    </row>
    <row r="165" spans="1:3" ht="14" customHeight="1">
      <c r="A165" s="1636"/>
      <c r="B165" s="1636"/>
      <c r="C165" s="1435"/>
    </row>
    <row r="166" spans="1:3" ht="14" customHeight="1">
      <c r="A166" s="1636"/>
      <c r="B166" s="1636"/>
      <c r="C166" s="1435"/>
    </row>
    <row r="167" spans="1:3" ht="14" customHeight="1">
      <c r="A167" s="1636"/>
      <c r="B167" s="1636"/>
      <c r="C167" s="1435"/>
    </row>
    <row r="168" spans="1:3" ht="14" customHeight="1">
      <c r="A168" s="1636"/>
      <c r="B168" s="1636"/>
      <c r="C168" s="1435"/>
    </row>
    <row r="169" spans="1:3" ht="14" customHeight="1">
      <c r="A169" s="1636"/>
      <c r="B169" s="1636"/>
      <c r="C169" s="1435"/>
    </row>
    <row r="170" spans="1:3" ht="14" customHeight="1">
      <c r="A170" s="1636"/>
      <c r="B170" s="1636"/>
      <c r="C170" s="1435"/>
    </row>
    <row r="171" spans="1:3" ht="14" customHeight="1">
      <c r="A171" s="1636"/>
      <c r="B171" s="1636"/>
      <c r="C171" s="1435"/>
    </row>
    <row r="172" spans="1:3" ht="14" customHeight="1">
      <c r="A172" s="1636"/>
      <c r="B172" s="1636"/>
      <c r="C172" s="1435"/>
    </row>
    <row r="173" spans="1:3" ht="14" customHeight="1">
      <c r="A173" s="1636"/>
      <c r="B173" s="1636"/>
      <c r="C173" s="1435"/>
    </row>
    <row r="174" spans="1:3" ht="14" customHeight="1">
      <c r="A174" s="1636"/>
      <c r="B174" s="1636"/>
      <c r="C174" s="1435"/>
    </row>
    <row r="175" spans="1:3" ht="14" customHeight="1">
      <c r="A175" s="1636"/>
      <c r="B175" s="1636"/>
      <c r="C175" s="1435"/>
    </row>
    <row r="176" spans="1:3" ht="14" customHeight="1">
      <c r="A176" s="1636"/>
      <c r="B176" s="1636"/>
      <c r="C176" s="1435"/>
    </row>
    <row r="177" spans="1:3" ht="14" customHeight="1">
      <c r="A177" s="1636"/>
      <c r="B177" s="1636"/>
      <c r="C177" s="1435"/>
    </row>
    <row r="178" spans="1:3" ht="14" customHeight="1">
      <c r="A178" s="1636"/>
      <c r="B178" s="1636"/>
      <c r="C178" s="1435"/>
    </row>
    <row r="179" spans="1:3" ht="14" customHeight="1">
      <c r="A179" s="1636"/>
      <c r="B179" s="1636"/>
      <c r="C179" s="1435"/>
    </row>
    <row r="180" spans="1:3" ht="14" customHeight="1">
      <c r="A180" s="1636"/>
      <c r="B180" s="1636"/>
      <c r="C180" s="1435"/>
    </row>
    <row r="181" spans="1:3" ht="14" customHeight="1">
      <c r="A181" s="1636"/>
      <c r="B181" s="1636"/>
      <c r="C181" s="1435"/>
    </row>
    <row r="182" spans="1:3" ht="14" customHeight="1">
      <c r="A182" s="1636"/>
      <c r="B182" s="1636"/>
      <c r="C182" s="1435"/>
    </row>
    <row r="183" spans="1:3" ht="14" customHeight="1">
      <c r="A183" s="1636"/>
      <c r="B183" s="1636"/>
      <c r="C183" s="1435"/>
    </row>
    <row r="184" spans="1:3" ht="14" customHeight="1">
      <c r="A184" s="1636"/>
      <c r="B184" s="1636"/>
      <c r="C184" s="1435"/>
    </row>
    <row r="185" spans="1:3" ht="14" customHeight="1">
      <c r="A185" s="1636"/>
      <c r="B185" s="1636"/>
      <c r="C185" s="1435"/>
    </row>
    <row r="186" spans="1:3" ht="14" customHeight="1">
      <c r="A186" s="1636"/>
      <c r="B186" s="1636"/>
      <c r="C186" s="1435"/>
    </row>
    <row r="187" spans="1:3" ht="14" customHeight="1">
      <c r="A187" s="1636"/>
      <c r="B187" s="1636"/>
      <c r="C187" s="1435"/>
    </row>
    <row r="188" spans="1:3" ht="14" customHeight="1">
      <c r="A188" s="1636"/>
      <c r="B188" s="1636"/>
      <c r="C188" s="1435"/>
    </row>
    <row r="189" spans="1:3" ht="14" customHeight="1">
      <c r="A189" s="1636"/>
      <c r="B189" s="1636"/>
      <c r="C189" s="1435"/>
    </row>
    <row r="190" spans="1:3" ht="14" customHeight="1">
      <c r="A190" s="1636"/>
      <c r="B190" s="1636"/>
      <c r="C190" s="1435"/>
    </row>
    <row r="191" spans="1:3" ht="14" customHeight="1">
      <c r="A191" s="1636"/>
      <c r="B191" s="1636"/>
      <c r="C191" s="1435"/>
    </row>
    <row r="192" spans="1:3" ht="14" customHeight="1">
      <c r="A192" s="1636"/>
      <c r="B192" s="1636"/>
      <c r="C192" s="1435"/>
    </row>
    <row r="193" spans="1:3" ht="14" customHeight="1">
      <c r="A193" s="1636"/>
      <c r="B193" s="1636"/>
      <c r="C193" s="1435"/>
    </row>
    <row r="194" spans="1:3" ht="14" customHeight="1">
      <c r="A194" s="1636"/>
      <c r="B194" s="1636"/>
      <c r="C194" s="1435"/>
    </row>
    <row r="195" spans="1:3" ht="14" customHeight="1">
      <c r="A195" s="1636"/>
      <c r="B195" s="1636"/>
      <c r="C195" s="1435"/>
    </row>
    <row r="196" spans="1:3" ht="14" customHeight="1">
      <c r="A196" s="1636"/>
      <c r="B196" s="1636"/>
      <c r="C196" s="1435"/>
    </row>
    <row r="197" spans="1:3" ht="14" customHeight="1">
      <c r="A197" s="1636"/>
      <c r="B197" s="1636"/>
      <c r="C197" s="1435"/>
    </row>
    <row r="198" spans="1:3" ht="14" customHeight="1">
      <c r="A198" s="1636"/>
      <c r="B198" s="1636"/>
      <c r="C198" s="1435"/>
    </row>
    <row r="199" spans="1:3" ht="14" customHeight="1">
      <c r="A199" s="1636"/>
      <c r="B199" s="1636"/>
      <c r="C199" s="1435"/>
    </row>
    <row r="200" spans="1:3" ht="14" customHeight="1">
      <c r="A200" s="1636"/>
      <c r="B200" s="1636"/>
      <c r="C200" s="1435"/>
    </row>
    <row r="201" spans="1:3" ht="14" customHeight="1">
      <c r="A201" s="1636"/>
      <c r="B201" s="1636"/>
      <c r="C201" s="1435"/>
    </row>
    <row r="202" spans="1:3" ht="14" customHeight="1">
      <c r="A202" s="1636"/>
      <c r="B202" s="1636"/>
      <c r="C202" s="1435"/>
    </row>
    <row r="203" spans="1:3" ht="14" customHeight="1">
      <c r="A203" s="1636"/>
      <c r="B203" s="1636"/>
      <c r="C203" s="1435"/>
    </row>
    <row r="204" spans="1:3" ht="14" customHeight="1">
      <c r="A204" s="1636"/>
      <c r="B204" s="1636"/>
      <c r="C204" s="1435"/>
    </row>
    <row r="205" spans="1:3" ht="14" customHeight="1">
      <c r="A205" s="1636"/>
      <c r="B205" s="1636"/>
      <c r="C205" s="1435"/>
    </row>
    <row r="206" spans="1:3" ht="14" customHeight="1">
      <c r="A206" s="1636"/>
      <c r="B206" s="1636"/>
      <c r="C206" s="1435"/>
    </row>
    <row r="207" spans="1:3" ht="14" customHeight="1">
      <c r="A207" s="1636"/>
      <c r="B207" s="1636"/>
      <c r="C207" s="1435"/>
    </row>
    <row r="208" spans="1:3" ht="14" customHeight="1">
      <c r="A208" s="1636"/>
      <c r="B208" s="1636"/>
      <c r="C208" s="1435"/>
    </row>
    <row r="209" spans="1:3" ht="14" customHeight="1">
      <c r="A209" s="1636"/>
      <c r="B209" s="1636"/>
      <c r="C209" s="1435"/>
    </row>
    <row r="210" spans="1:3" ht="14" customHeight="1">
      <c r="A210" s="1636"/>
      <c r="B210" s="1636"/>
      <c r="C210" s="1435"/>
    </row>
    <row r="211" spans="1:3" ht="14" customHeight="1">
      <c r="A211" s="1636"/>
      <c r="B211" s="1636"/>
      <c r="C211" s="1435"/>
    </row>
    <row r="212" spans="1:3" ht="14" customHeight="1">
      <c r="A212" s="1636"/>
      <c r="B212" s="1636"/>
      <c r="C212" s="1435"/>
    </row>
    <row r="213" spans="1:3" ht="14" customHeight="1">
      <c r="A213" s="1636"/>
      <c r="B213" s="1636"/>
      <c r="C213" s="1435"/>
    </row>
    <row r="214" spans="1:3" ht="14" customHeight="1">
      <c r="A214" s="1636"/>
      <c r="B214" s="1636"/>
      <c r="C214" s="1435"/>
    </row>
    <row r="215" spans="1:3" ht="14" customHeight="1">
      <c r="A215" s="1636"/>
      <c r="B215" s="1636"/>
      <c r="C215" s="1435"/>
    </row>
    <row r="216" spans="1:3" ht="14" customHeight="1">
      <c r="A216" s="1636"/>
      <c r="B216" s="1636"/>
      <c r="C216" s="1435"/>
    </row>
    <row r="217" spans="1:3" ht="14" customHeight="1">
      <c r="A217" s="1636"/>
      <c r="B217" s="1636"/>
      <c r="C217" s="1435"/>
    </row>
    <row r="218" spans="1:3" ht="14" customHeight="1">
      <c r="A218" s="1636"/>
      <c r="B218" s="1636"/>
      <c r="C218" s="1435"/>
    </row>
    <row r="219" spans="1:3" ht="14" customHeight="1">
      <c r="A219" s="1636"/>
      <c r="B219" s="1636"/>
      <c r="C219" s="1435"/>
    </row>
    <row r="220" spans="1:3" ht="14" customHeight="1">
      <c r="A220" s="1636"/>
      <c r="B220" s="1636"/>
      <c r="C220" s="1435"/>
    </row>
    <row r="221" spans="1:3" ht="14" customHeight="1">
      <c r="A221" s="1636"/>
      <c r="B221" s="1636"/>
      <c r="C221" s="1435"/>
    </row>
    <row r="222" spans="1:3" ht="14" customHeight="1">
      <c r="A222" s="1636"/>
      <c r="B222" s="1636"/>
      <c r="C222" s="1435"/>
    </row>
    <row r="223" spans="1:3" ht="14" customHeight="1">
      <c r="A223" s="1636"/>
      <c r="B223" s="1636"/>
      <c r="C223" s="1435"/>
    </row>
    <row r="224" spans="1:3" ht="14" customHeight="1">
      <c r="A224" s="1636"/>
      <c r="B224" s="1636"/>
      <c r="C224" s="1435"/>
    </row>
    <row r="225" spans="1:3" ht="14" customHeight="1">
      <c r="A225" s="1636"/>
      <c r="B225" s="1636"/>
      <c r="C225" s="1435"/>
    </row>
    <row r="226" spans="1:3" ht="14" customHeight="1">
      <c r="A226" s="1636"/>
      <c r="B226" s="1636"/>
      <c r="C226" s="1435"/>
    </row>
    <row r="227" spans="1:3" ht="14" customHeight="1">
      <c r="A227" s="1636"/>
      <c r="B227" s="1636"/>
      <c r="C227" s="1435"/>
    </row>
    <row r="228" spans="1:3" ht="14" customHeight="1">
      <c r="A228" s="1636"/>
      <c r="B228" s="1636"/>
      <c r="C228" s="1435"/>
    </row>
    <row r="229" spans="1:3" ht="14" customHeight="1">
      <c r="A229" s="1636"/>
      <c r="B229" s="1636"/>
      <c r="C229" s="1435"/>
    </row>
    <row r="230" spans="1:3" ht="14" customHeight="1">
      <c r="A230" s="1636"/>
      <c r="B230" s="1636"/>
      <c r="C230" s="1435"/>
    </row>
    <row r="231" spans="1:3" ht="14" customHeight="1">
      <c r="A231" s="1636"/>
      <c r="B231" s="1636"/>
      <c r="C231" s="1435"/>
    </row>
    <row r="232" spans="1:3" ht="14" customHeight="1">
      <c r="A232" s="1636"/>
      <c r="B232" s="1636"/>
      <c r="C232" s="1435"/>
    </row>
    <row r="233" spans="1:3" ht="14" customHeight="1">
      <c r="A233" s="1636"/>
      <c r="B233" s="1636"/>
      <c r="C233" s="1435"/>
    </row>
    <row r="234" spans="1:3" ht="14" customHeight="1">
      <c r="A234" s="1636"/>
      <c r="B234" s="1636"/>
      <c r="C234" s="1435"/>
    </row>
    <row r="235" spans="1:3" ht="14" customHeight="1">
      <c r="A235" s="1636"/>
      <c r="B235" s="1636"/>
      <c r="C235" s="1435"/>
    </row>
    <row r="236" spans="1:3" ht="14" customHeight="1">
      <c r="A236" s="1636"/>
      <c r="B236" s="1636"/>
      <c r="C236" s="1435"/>
    </row>
    <row r="237" spans="1:3" ht="14" customHeight="1">
      <c r="A237" s="1636"/>
      <c r="B237" s="1636"/>
      <c r="C237" s="1435"/>
    </row>
    <row r="238" spans="1:3" ht="14" customHeight="1">
      <c r="A238" s="1636"/>
      <c r="B238" s="1636"/>
      <c r="C238" s="1435"/>
    </row>
    <row r="239" spans="1:3" ht="14" customHeight="1">
      <c r="A239" s="1636"/>
      <c r="B239" s="1636"/>
      <c r="C239" s="1435"/>
    </row>
    <row r="240" spans="1:3" ht="14" customHeight="1">
      <c r="A240" s="1636"/>
      <c r="B240" s="1636"/>
      <c r="C240" s="1435"/>
    </row>
    <row r="241" spans="1:3" ht="14" customHeight="1">
      <c r="A241" s="1636"/>
      <c r="B241" s="1636"/>
      <c r="C241" s="1435"/>
    </row>
    <row r="242" spans="1:3" ht="14" customHeight="1">
      <c r="A242" s="1636"/>
      <c r="B242" s="1636"/>
      <c r="C242" s="1435"/>
    </row>
    <row r="243" spans="1:3" ht="14" customHeight="1">
      <c r="A243" s="1636"/>
      <c r="B243" s="1636"/>
      <c r="C243" s="1435"/>
    </row>
    <row r="244" spans="1:3" ht="14" customHeight="1">
      <c r="A244" s="1636"/>
      <c r="B244" s="1636"/>
      <c r="C244" s="1435"/>
    </row>
    <row r="245" spans="1:3" ht="14" customHeight="1">
      <c r="A245" s="1636"/>
      <c r="B245" s="1636"/>
      <c r="C245" s="1435"/>
    </row>
    <row r="246" spans="1:3" ht="14" customHeight="1">
      <c r="A246" s="1636"/>
      <c r="B246" s="1636"/>
      <c r="C246" s="1435"/>
    </row>
    <row r="247" spans="1:3" ht="14" customHeight="1">
      <c r="A247" s="1636"/>
      <c r="B247" s="1636"/>
      <c r="C247" s="1435"/>
    </row>
    <row r="248" spans="1:3" ht="14" customHeight="1">
      <c r="A248" s="1636"/>
      <c r="B248" s="1636"/>
      <c r="C248" s="1435"/>
    </row>
    <row r="249" spans="1:3" ht="14" customHeight="1">
      <c r="A249" s="1636"/>
      <c r="B249" s="1636"/>
      <c r="C249" s="1435"/>
    </row>
    <row r="250" spans="1:3" ht="14" customHeight="1">
      <c r="A250" s="1636"/>
      <c r="B250" s="1636"/>
      <c r="C250" s="1435"/>
    </row>
    <row r="251" spans="1:3" ht="14" customHeight="1">
      <c r="A251" s="1636"/>
      <c r="B251" s="1636"/>
      <c r="C251" s="1435"/>
    </row>
    <row r="252" spans="1:3" ht="14" customHeight="1">
      <c r="A252" s="1636"/>
      <c r="B252" s="1636"/>
      <c r="C252" s="1435"/>
    </row>
    <row r="253" spans="1:3" ht="14" customHeight="1">
      <c r="A253" s="1636"/>
      <c r="B253" s="1636"/>
      <c r="C253" s="1435"/>
    </row>
    <row r="254" spans="1:3" ht="14" customHeight="1">
      <c r="A254" s="1636"/>
      <c r="B254" s="1636"/>
      <c r="C254" s="1435"/>
    </row>
    <row r="255" spans="1:3" ht="14" customHeight="1">
      <c r="A255" s="1636"/>
      <c r="B255" s="1636"/>
      <c r="C255" s="1435"/>
    </row>
    <row r="256" spans="1:3" ht="14" customHeight="1">
      <c r="A256" s="1636"/>
      <c r="B256" s="1636"/>
      <c r="C256" s="1435"/>
    </row>
    <row r="257" spans="1:3" ht="14" customHeight="1">
      <c r="A257" s="1636"/>
      <c r="B257" s="1636"/>
      <c r="C257" s="1435"/>
    </row>
    <row r="258" spans="1:3" ht="14" customHeight="1">
      <c r="A258" s="1636"/>
      <c r="B258" s="1636"/>
      <c r="C258" s="1435"/>
    </row>
    <row r="259" spans="1:3" ht="14" customHeight="1">
      <c r="A259" s="1636"/>
      <c r="B259" s="1636"/>
      <c r="C259" s="1435"/>
    </row>
    <row r="260" spans="1:3" ht="14" customHeight="1">
      <c r="A260" s="1636"/>
      <c r="B260" s="1636"/>
      <c r="C260" s="1435"/>
    </row>
    <row r="261" spans="1:3" ht="14" customHeight="1">
      <c r="A261" s="1636"/>
      <c r="B261" s="1636"/>
      <c r="C261" s="1435"/>
    </row>
    <row r="262" spans="1:3" ht="14" customHeight="1">
      <c r="A262" s="1636"/>
      <c r="B262" s="1636"/>
      <c r="C262" s="1435"/>
    </row>
    <row r="263" spans="1:3" ht="14" customHeight="1">
      <c r="A263" s="1636"/>
      <c r="B263" s="1636"/>
      <c r="C263" s="1435"/>
    </row>
    <row r="264" spans="1:3" ht="14" customHeight="1">
      <c r="A264" s="1636"/>
      <c r="B264" s="1636"/>
      <c r="C264" s="1435"/>
    </row>
    <row r="265" spans="1:3" ht="14" customHeight="1">
      <c r="A265" s="1636"/>
      <c r="B265" s="1636"/>
      <c r="C265" s="1435"/>
    </row>
    <row r="266" spans="1:3" ht="14" customHeight="1">
      <c r="A266" s="1636"/>
      <c r="B266" s="1636"/>
      <c r="C266" s="1435"/>
    </row>
    <row r="267" spans="1:3" ht="14" customHeight="1">
      <c r="A267" s="1636"/>
      <c r="B267" s="1636"/>
      <c r="C267" s="1435"/>
    </row>
    <row r="268" spans="1:3" ht="14" customHeight="1">
      <c r="A268" s="1636"/>
      <c r="B268" s="1636"/>
      <c r="C268" s="1435"/>
    </row>
    <row r="269" spans="1:3" ht="14" customHeight="1">
      <c r="A269" s="1636"/>
      <c r="B269" s="1636"/>
      <c r="C269" s="1435"/>
    </row>
    <row r="270" spans="1:3" ht="14" customHeight="1">
      <c r="A270" s="1636"/>
      <c r="B270" s="1636"/>
      <c r="C270" s="1435"/>
    </row>
    <row r="271" spans="1:3" ht="14" customHeight="1">
      <c r="A271" s="1636"/>
      <c r="B271" s="1636"/>
      <c r="C271" s="1435"/>
    </row>
    <row r="272" spans="1:3" ht="14" customHeight="1">
      <c r="A272" s="1636"/>
      <c r="B272" s="1636"/>
      <c r="C272" s="1435"/>
    </row>
    <row r="273" spans="1:3" ht="14" customHeight="1">
      <c r="A273" s="1636"/>
      <c r="B273" s="1636"/>
      <c r="C273" s="1435"/>
    </row>
    <row r="274" spans="1:3" ht="14" customHeight="1">
      <c r="A274" s="1636"/>
      <c r="B274" s="1636"/>
      <c r="C274" s="1435"/>
    </row>
    <row r="275" spans="1:3" ht="14" customHeight="1">
      <c r="A275" s="1636"/>
      <c r="B275" s="1636"/>
      <c r="C275" s="1435"/>
    </row>
    <row r="276" spans="1:3" ht="14" customHeight="1">
      <c r="A276" s="1636"/>
      <c r="B276" s="1636"/>
      <c r="C276" s="1435"/>
    </row>
    <row r="277" spans="1:3" ht="14" customHeight="1">
      <c r="A277" s="1636"/>
      <c r="B277" s="1636"/>
      <c r="C277" s="1435"/>
    </row>
    <row r="278" spans="1:3" ht="14" customHeight="1">
      <c r="A278" s="1636"/>
      <c r="B278" s="1636"/>
      <c r="C278" s="1435"/>
    </row>
    <row r="279" spans="1:3" ht="14" customHeight="1">
      <c r="A279" s="1636"/>
      <c r="B279" s="1636"/>
      <c r="C279" s="1435"/>
    </row>
    <row r="280" spans="1:3" ht="14" customHeight="1">
      <c r="A280" s="1636"/>
      <c r="B280" s="1636"/>
      <c r="C280" s="1435"/>
    </row>
    <row r="281" spans="1:3" ht="14" customHeight="1">
      <c r="A281" s="1636"/>
      <c r="B281" s="1636"/>
      <c r="C281" s="1435"/>
    </row>
    <row r="282" spans="1:3" ht="14" customHeight="1">
      <c r="A282" s="1636"/>
      <c r="B282" s="1636"/>
      <c r="C282" s="1435"/>
    </row>
    <row r="283" spans="1:3" ht="14" customHeight="1">
      <c r="A283" s="1636"/>
      <c r="B283" s="1636"/>
      <c r="C283" s="1435"/>
    </row>
    <row r="284" spans="1:3" ht="14" customHeight="1">
      <c r="A284" s="1636"/>
      <c r="B284" s="1636"/>
      <c r="C284" s="1435"/>
    </row>
    <row r="285" spans="1:3" ht="14" customHeight="1">
      <c r="A285" s="1636"/>
      <c r="B285" s="1636"/>
      <c r="C285" s="1435"/>
    </row>
    <row r="286" spans="1:3" ht="14" customHeight="1">
      <c r="A286" s="1636"/>
      <c r="B286" s="1636"/>
      <c r="C286" s="1435"/>
    </row>
    <row r="287" spans="1:3" ht="14" customHeight="1">
      <c r="A287" s="1636"/>
      <c r="B287" s="1636"/>
      <c r="C287" s="1435"/>
    </row>
    <row r="288" spans="1:3" ht="14" customHeight="1">
      <c r="A288" s="1636"/>
      <c r="B288" s="1636"/>
      <c r="C288" s="1435"/>
    </row>
    <row r="289" spans="1:3" ht="14" customHeight="1">
      <c r="A289" s="1636"/>
      <c r="B289" s="1636"/>
      <c r="C289" s="1435"/>
    </row>
    <row r="290" spans="1:3" ht="14" customHeight="1">
      <c r="A290" s="1636"/>
      <c r="B290" s="1636"/>
      <c r="C290" s="1435"/>
    </row>
    <row r="291" spans="1:3" ht="14" customHeight="1">
      <c r="A291" s="1636"/>
      <c r="B291" s="1636"/>
      <c r="C291" s="1435"/>
    </row>
    <row r="292" spans="1:3" ht="14" customHeight="1">
      <c r="A292" s="1636"/>
      <c r="B292" s="1636"/>
      <c r="C292" s="1435"/>
    </row>
    <row r="293" spans="1:3" ht="14" customHeight="1">
      <c r="A293" s="1636"/>
      <c r="B293" s="1636"/>
      <c r="C293" s="1435"/>
    </row>
    <row r="294" spans="1:3" ht="14" customHeight="1">
      <c r="A294" s="1636"/>
      <c r="B294" s="1636"/>
      <c r="C294" s="1435"/>
    </row>
    <row r="295" spans="1:3" ht="14" customHeight="1">
      <c r="A295" s="1636"/>
      <c r="B295" s="1636"/>
      <c r="C295" s="1435"/>
    </row>
    <row r="296" spans="1:3" ht="14" customHeight="1">
      <c r="A296" s="1636"/>
      <c r="B296" s="1636"/>
      <c r="C296" s="1435"/>
    </row>
    <row r="297" spans="1:3" ht="14" customHeight="1">
      <c r="A297" s="1636"/>
      <c r="B297" s="1636"/>
      <c r="C297" s="1435"/>
    </row>
    <row r="298" spans="1:3" ht="14" customHeight="1">
      <c r="A298" s="1636"/>
      <c r="B298" s="1636"/>
      <c r="C298" s="1435"/>
    </row>
    <row r="299" spans="1:3" ht="14" customHeight="1">
      <c r="A299" s="1636"/>
      <c r="B299" s="1636"/>
      <c r="C299" s="1435"/>
    </row>
    <row r="300" spans="1:3" ht="14" customHeight="1">
      <c r="A300" s="1636"/>
      <c r="B300" s="1636"/>
      <c r="C300" s="1435"/>
    </row>
    <row r="301" spans="1:3" ht="14" customHeight="1">
      <c r="A301" s="1636"/>
      <c r="B301" s="1636"/>
      <c r="C301" s="1435"/>
    </row>
    <row r="302" spans="1:3" ht="14" customHeight="1">
      <c r="A302" s="1636"/>
      <c r="B302" s="1636"/>
      <c r="C302" s="1435"/>
    </row>
    <row r="303" spans="1:3" ht="14" customHeight="1">
      <c r="A303" s="1636"/>
      <c r="B303" s="1636"/>
      <c r="C303" s="1435"/>
    </row>
    <row r="304" spans="1:3" ht="14" customHeight="1">
      <c r="A304" s="1636"/>
      <c r="B304" s="1636"/>
      <c r="C304" s="1435"/>
    </row>
    <row r="305" spans="1:3" ht="14" customHeight="1">
      <c r="A305" s="1636"/>
      <c r="B305" s="1636"/>
      <c r="C305" s="1435"/>
    </row>
    <row r="306" spans="1:3" ht="14" customHeight="1">
      <c r="A306" s="1636"/>
      <c r="B306" s="1636"/>
      <c r="C306" s="1435"/>
    </row>
    <row r="307" spans="1:3" ht="14" customHeight="1">
      <c r="A307" s="1636"/>
      <c r="B307" s="1636"/>
      <c r="C307" s="1435"/>
    </row>
    <row r="308" spans="1:3" ht="14" customHeight="1">
      <c r="A308" s="1636"/>
      <c r="B308" s="1636"/>
      <c r="C308" s="1435"/>
    </row>
    <row r="309" spans="1:3" ht="14" customHeight="1">
      <c r="A309" s="1636"/>
      <c r="B309" s="1636"/>
      <c r="C309" s="1435"/>
    </row>
    <row r="310" spans="1:3" ht="14" customHeight="1">
      <c r="A310" s="1636"/>
      <c r="B310" s="1636"/>
      <c r="C310" s="1435"/>
    </row>
    <row r="311" spans="1:3" ht="14" customHeight="1">
      <c r="A311" s="1636"/>
      <c r="B311" s="1636"/>
      <c r="C311" s="1435"/>
    </row>
    <row r="312" spans="1:3" ht="14" customHeight="1">
      <c r="A312" s="1636"/>
      <c r="B312" s="1636"/>
      <c r="C312" s="1435"/>
    </row>
    <row r="313" spans="1:3" ht="14" customHeight="1">
      <c r="A313" s="1636"/>
      <c r="B313" s="1636"/>
      <c r="C313" s="1435"/>
    </row>
    <row r="314" spans="1:3" ht="14" customHeight="1">
      <c r="A314" s="1636"/>
      <c r="B314" s="1636"/>
      <c r="C314" s="1435"/>
    </row>
    <row r="315" spans="1:3" ht="14" customHeight="1">
      <c r="A315" s="1636"/>
      <c r="B315" s="1636"/>
      <c r="C315" s="1435"/>
    </row>
    <row r="316" spans="1:3" ht="14" customHeight="1">
      <c r="A316" s="1636"/>
      <c r="B316" s="1636"/>
      <c r="C316" s="1435"/>
    </row>
    <row r="317" spans="1:3" ht="14" customHeight="1">
      <c r="A317" s="1636"/>
      <c r="B317" s="1636"/>
      <c r="C317" s="1435"/>
    </row>
    <row r="318" spans="1:3" ht="14" customHeight="1">
      <c r="A318" s="1636"/>
      <c r="B318" s="1636"/>
      <c r="C318" s="1435"/>
    </row>
    <row r="319" spans="1:3" ht="14" customHeight="1">
      <c r="A319" s="1636"/>
      <c r="B319" s="1636"/>
      <c r="C319" s="1435"/>
    </row>
    <row r="320" spans="1:3" ht="14" customHeight="1">
      <c r="A320" s="1636"/>
      <c r="B320" s="1636"/>
      <c r="C320" s="1435"/>
    </row>
    <row r="321" spans="1:3" ht="14" customHeight="1">
      <c r="A321" s="1636"/>
      <c r="B321" s="1636"/>
      <c r="C321" s="1435"/>
    </row>
    <row r="322" spans="1:3" ht="14" customHeight="1">
      <c r="A322" s="1636"/>
      <c r="B322" s="1636"/>
      <c r="C322" s="1435"/>
    </row>
    <row r="323" spans="1:3" ht="14" customHeight="1">
      <c r="A323" s="1636"/>
      <c r="B323" s="1636"/>
      <c r="C323" s="1435"/>
    </row>
    <row r="324" spans="1:3" ht="14" customHeight="1">
      <c r="A324" s="1636"/>
      <c r="B324" s="1636"/>
      <c r="C324" s="1435"/>
    </row>
    <row r="325" spans="1:3" ht="14" customHeight="1">
      <c r="A325" s="1636"/>
      <c r="B325" s="1636"/>
      <c r="C325" s="1435"/>
    </row>
    <row r="326" spans="1:3" ht="14" customHeight="1">
      <c r="A326" s="1636"/>
      <c r="B326" s="1636"/>
      <c r="C326" s="1435"/>
    </row>
    <row r="327" spans="1:3" ht="14" customHeight="1">
      <c r="A327" s="1636"/>
      <c r="B327" s="1636"/>
      <c r="C327" s="1435"/>
    </row>
    <row r="328" spans="1:3" ht="14" customHeight="1">
      <c r="A328" s="1636"/>
      <c r="B328" s="1636"/>
      <c r="C328" s="1435"/>
    </row>
    <row r="329" spans="1:3" ht="14" customHeight="1">
      <c r="A329" s="1636"/>
      <c r="B329" s="1636"/>
      <c r="C329" s="1435"/>
    </row>
    <row r="330" spans="1:3" ht="14" customHeight="1">
      <c r="A330" s="1636"/>
      <c r="B330" s="1636"/>
      <c r="C330" s="1435"/>
    </row>
    <row r="331" spans="1:3" ht="14" customHeight="1">
      <c r="A331" s="1636"/>
      <c r="B331" s="1636"/>
      <c r="C331" s="1435"/>
    </row>
    <row r="332" spans="1:3" ht="14" customHeight="1">
      <c r="A332" s="1636"/>
      <c r="B332" s="1636"/>
      <c r="C332" s="1435"/>
    </row>
    <row r="333" spans="1:3" ht="14" customHeight="1">
      <c r="A333" s="1636"/>
      <c r="B333" s="1636"/>
      <c r="C333" s="1435"/>
    </row>
    <row r="334" spans="1:3" ht="14" customHeight="1">
      <c r="A334" s="1636"/>
      <c r="B334" s="1636"/>
      <c r="C334" s="1435"/>
    </row>
    <row r="335" spans="1:3" ht="14" customHeight="1">
      <c r="A335" s="1636"/>
      <c r="B335" s="1636"/>
      <c r="C335" s="1435"/>
    </row>
    <row r="336" spans="1:3" ht="14" customHeight="1">
      <c r="A336" s="1636"/>
      <c r="B336" s="1636"/>
      <c r="C336" s="1435"/>
    </row>
    <row r="337" spans="1:3" ht="14" customHeight="1">
      <c r="A337" s="1636"/>
      <c r="B337" s="1636"/>
      <c r="C337" s="1435"/>
    </row>
    <row r="338" spans="1:3" ht="14" customHeight="1">
      <c r="A338" s="1636"/>
      <c r="B338" s="1636"/>
      <c r="C338" s="1435"/>
    </row>
    <row r="339" spans="1:3" ht="14" customHeight="1">
      <c r="A339" s="1636"/>
      <c r="B339" s="1636"/>
      <c r="C339" s="1435"/>
    </row>
    <row r="340" spans="1:3" ht="14" customHeight="1">
      <c r="A340" s="1636"/>
      <c r="B340" s="1636"/>
      <c r="C340" s="1435"/>
    </row>
    <row r="341" spans="1:3" ht="14" customHeight="1">
      <c r="A341" s="1636"/>
      <c r="B341" s="1636"/>
      <c r="C341" s="1435"/>
    </row>
    <row r="342" spans="1:3" ht="14" customHeight="1">
      <c r="A342" s="1636"/>
      <c r="B342" s="1636"/>
      <c r="C342" s="1435"/>
    </row>
    <row r="343" spans="1:3" ht="14" customHeight="1">
      <c r="A343" s="1636"/>
      <c r="B343" s="1636"/>
      <c r="C343" s="1435"/>
    </row>
    <row r="344" spans="1:3" ht="14" customHeight="1">
      <c r="A344" s="1636"/>
      <c r="B344" s="1636"/>
      <c r="C344" s="1435"/>
    </row>
    <row r="345" spans="1:3" ht="14" customHeight="1">
      <c r="A345" s="1636"/>
      <c r="B345" s="1636"/>
      <c r="C345" s="1435"/>
    </row>
    <row r="346" spans="1:3" ht="14" customHeight="1">
      <c r="A346" s="1636"/>
      <c r="B346" s="1636"/>
      <c r="C346" s="1435"/>
    </row>
    <row r="347" spans="1:3" ht="14" customHeight="1">
      <c r="A347" s="1636"/>
      <c r="B347" s="1636"/>
      <c r="C347" s="1435"/>
    </row>
    <row r="348" spans="1:3" ht="14" customHeight="1">
      <c r="A348" s="1636"/>
      <c r="B348" s="1636"/>
      <c r="C348" s="1435"/>
    </row>
    <row r="349" spans="1:3" ht="14" customHeight="1">
      <c r="A349" s="1636"/>
      <c r="B349" s="1636"/>
      <c r="C349" s="1435"/>
    </row>
    <row r="350" spans="1:3" ht="14" customHeight="1">
      <c r="A350" s="1636"/>
      <c r="B350" s="1636"/>
      <c r="C350" s="1435"/>
    </row>
    <row r="351" spans="1:3" ht="14" customHeight="1">
      <c r="A351" s="1636"/>
      <c r="B351" s="1636"/>
      <c r="C351" s="1435"/>
    </row>
    <row r="352" spans="1:3" ht="14" customHeight="1">
      <c r="A352" s="1636"/>
      <c r="B352" s="1636"/>
      <c r="C352" s="1435"/>
    </row>
    <row r="353" spans="1:3" ht="14" customHeight="1">
      <c r="A353" s="1636"/>
      <c r="B353" s="1636"/>
      <c r="C353" s="1435"/>
    </row>
    <row r="354" spans="1:3" ht="14" customHeight="1">
      <c r="A354" s="1636"/>
      <c r="B354" s="1636"/>
      <c r="C354" s="1435"/>
    </row>
    <row r="355" spans="1:3" ht="14" customHeight="1">
      <c r="A355" s="1636"/>
      <c r="B355" s="1636"/>
      <c r="C355" s="1435"/>
    </row>
    <row r="356" spans="1:3" ht="14" customHeight="1">
      <c r="A356" s="1636"/>
      <c r="B356" s="1636"/>
      <c r="C356" s="1435"/>
    </row>
    <row r="357" spans="1:3" ht="14" customHeight="1">
      <c r="A357" s="1636"/>
      <c r="B357" s="1636"/>
      <c r="C357" s="1435"/>
    </row>
    <row r="358" spans="1:3" ht="14" customHeight="1">
      <c r="A358" s="1636"/>
      <c r="B358" s="1636"/>
      <c r="C358" s="1435"/>
    </row>
    <row r="359" spans="1:3" ht="14" customHeight="1">
      <c r="A359" s="1636"/>
      <c r="B359" s="1636"/>
      <c r="C359" s="1435"/>
    </row>
    <row r="360" spans="1:3" ht="14" customHeight="1">
      <c r="A360" s="1636"/>
      <c r="B360" s="1636"/>
      <c r="C360" s="1435"/>
    </row>
    <row r="361" spans="1:3" ht="14" customHeight="1">
      <c r="A361" s="1636"/>
      <c r="B361" s="1636"/>
      <c r="C361" s="1435"/>
    </row>
    <row r="362" spans="1:3" ht="14" customHeight="1">
      <c r="A362" s="1636"/>
      <c r="B362" s="1636"/>
      <c r="C362" s="1435"/>
    </row>
    <row r="363" spans="1:3" ht="14" customHeight="1">
      <c r="A363" s="1636"/>
      <c r="B363" s="1636"/>
      <c r="C363" s="1435"/>
    </row>
    <row r="364" spans="1:3" ht="14" customHeight="1">
      <c r="A364" s="1636"/>
      <c r="B364" s="1636"/>
      <c r="C364" s="1435"/>
    </row>
    <row r="365" spans="1:3" ht="14" customHeight="1">
      <c r="A365" s="1636"/>
      <c r="B365" s="1636"/>
      <c r="C365" s="1435"/>
    </row>
    <row r="366" spans="1:3" ht="14" customHeight="1">
      <c r="A366" s="1636"/>
      <c r="B366" s="1636"/>
      <c r="C366" s="1435"/>
    </row>
    <row r="367" spans="1:3" ht="14" customHeight="1">
      <c r="A367" s="1636"/>
      <c r="B367" s="1636"/>
      <c r="C367" s="1435"/>
    </row>
    <row r="368" spans="1:3" ht="14" customHeight="1">
      <c r="A368" s="1636"/>
      <c r="B368" s="1636"/>
      <c r="C368" s="1435"/>
    </row>
    <row r="369" spans="1:3" ht="14" customHeight="1">
      <c r="A369" s="1636"/>
      <c r="B369" s="1636"/>
      <c r="C369" s="1435"/>
    </row>
    <row r="370" spans="1:3" ht="14" customHeight="1">
      <c r="A370" s="1636"/>
      <c r="B370" s="1636"/>
      <c r="C370" s="1435"/>
    </row>
    <row r="371" spans="1:3" ht="14" customHeight="1">
      <c r="A371" s="1636"/>
      <c r="B371" s="1636"/>
      <c r="C371" s="1435"/>
    </row>
    <row r="372" spans="1:3" ht="14" customHeight="1">
      <c r="A372" s="1636"/>
      <c r="B372" s="1636"/>
      <c r="C372" s="1435"/>
    </row>
    <row r="373" spans="1:3" ht="14" customHeight="1">
      <c r="A373" s="1636"/>
      <c r="B373" s="1636"/>
      <c r="C373" s="1435"/>
    </row>
    <row r="374" spans="1:3" ht="14" customHeight="1">
      <c r="A374" s="1636"/>
      <c r="B374" s="1636"/>
      <c r="C374" s="1435"/>
    </row>
    <row r="375" spans="1:3" ht="14" customHeight="1">
      <c r="A375" s="1636"/>
      <c r="B375" s="1636"/>
      <c r="C375" s="1435"/>
    </row>
    <row r="376" spans="1:3" ht="14" customHeight="1">
      <c r="A376" s="1636"/>
      <c r="B376" s="1636"/>
      <c r="C376" s="1435"/>
    </row>
    <row r="377" spans="1:3" ht="14" customHeight="1">
      <c r="A377" s="1636"/>
      <c r="B377" s="1636"/>
      <c r="C377" s="1435"/>
    </row>
    <row r="378" spans="1:3" ht="14" customHeight="1">
      <c r="A378" s="1636"/>
      <c r="B378" s="1636"/>
      <c r="C378" s="1435"/>
    </row>
    <row r="379" spans="1:3" ht="14" customHeight="1">
      <c r="A379" s="1636"/>
      <c r="B379" s="1636"/>
      <c r="C379" s="1435"/>
    </row>
    <row r="380" spans="1:3" ht="14" customHeight="1">
      <c r="A380" s="1636"/>
      <c r="B380" s="1636"/>
      <c r="C380" s="1435"/>
    </row>
    <row r="381" spans="1:3" ht="14" customHeight="1">
      <c r="A381" s="1636"/>
      <c r="B381" s="1636"/>
      <c r="C381" s="1435"/>
    </row>
    <row r="382" spans="1:3" ht="14" customHeight="1">
      <c r="A382" s="1636"/>
      <c r="B382" s="1636"/>
      <c r="C382" s="1435"/>
    </row>
    <row r="383" spans="1:3" ht="14" customHeight="1">
      <c r="A383" s="1636"/>
      <c r="B383" s="1636"/>
      <c r="C383" s="1435"/>
    </row>
    <row r="384" spans="1:3" ht="14" customHeight="1">
      <c r="A384" s="1636"/>
      <c r="B384" s="1636"/>
      <c r="C384" s="1435"/>
    </row>
    <row r="385" spans="1:3" ht="14" customHeight="1">
      <c r="A385" s="1636"/>
      <c r="B385" s="1636"/>
      <c r="C385" s="1435"/>
    </row>
    <row r="386" spans="1:3" ht="14" customHeight="1">
      <c r="A386" s="1636"/>
      <c r="B386" s="1636"/>
      <c r="C386" s="1435"/>
    </row>
    <row r="387" spans="1:3" ht="14" customHeight="1">
      <c r="A387" s="1636"/>
      <c r="B387" s="1636"/>
      <c r="C387" s="1435"/>
    </row>
    <row r="388" spans="1:3" ht="14" customHeight="1">
      <c r="A388" s="1636"/>
      <c r="B388" s="1636"/>
      <c r="C388" s="1435"/>
    </row>
    <row r="389" spans="1:3" ht="14" customHeight="1">
      <c r="A389" s="1636"/>
      <c r="B389" s="1636"/>
      <c r="C389" s="1435"/>
    </row>
    <row r="390" spans="1:3" ht="14" customHeight="1">
      <c r="A390" s="1636"/>
      <c r="B390" s="1636"/>
      <c r="C390" s="1435"/>
    </row>
    <row r="391" spans="1:3" ht="14" customHeight="1">
      <c r="A391" s="1636"/>
      <c r="B391" s="1636"/>
      <c r="C391" s="1435"/>
    </row>
    <row r="392" spans="1:3" ht="14" customHeight="1">
      <c r="A392" s="1636"/>
      <c r="B392" s="1636"/>
      <c r="C392" s="1435"/>
    </row>
    <row r="393" spans="1:3" ht="14" customHeight="1">
      <c r="A393" s="1636"/>
      <c r="B393" s="1636"/>
      <c r="C393" s="1435"/>
    </row>
    <row r="394" spans="1:3" ht="14" customHeight="1">
      <c r="A394" s="1636"/>
      <c r="B394" s="1636"/>
      <c r="C394" s="1435"/>
    </row>
    <row r="395" spans="1:3" ht="14" customHeight="1">
      <c r="A395" s="1636"/>
      <c r="B395" s="1636"/>
      <c r="C395" s="1435"/>
    </row>
    <row r="396" spans="1:3" ht="14" customHeight="1">
      <c r="A396" s="1636"/>
      <c r="B396" s="1636"/>
      <c r="C396" s="1435"/>
    </row>
    <row r="397" spans="1:3" ht="14" customHeight="1">
      <c r="A397" s="1636"/>
      <c r="B397" s="1636"/>
      <c r="C397" s="1435"/>
    </row>
    <row r="398" spans="1:3" ht="14" customHeight="1">
      <c r="A398" s="1636"/>
      <c r="B398" s="1636"/>
      <c r="C398" s="1435"/>
    </row>
    <row r="399" spans="1:3" ht="14" customHeight="1">
      <c r="A399" s="1636"/>
      <c r="B399" s="1636"/>
      <c r="C399" s="1435"/>
    </row>
    <row r="400" spans="1:3" ht="14" customHeight="1">
      <c r="A400" s="1636"/>
      <c r="B400" s="1636"/>
      <c r="C400" s="1435"/>
    </row>
    <row r="401" spans="1:3" ht="14" customHeight="1">
      <c r="A401" s="1636"/>
      <c r="B401" s="1636"/>
      <c r="C401" s="1435"/>
    </row>
    <row r="402" spans="1:3" ht="14" customHeight="1">
      <c r="A402" s="1636"/>
      <c r="B402" s="1636"/>
      <c r="C402" s="1435"/>
    </row>
    <row r="403" spans="1:3" ht="14" customHeight="1">
      <c r="A403" s="1636"/>
      <c r="B403" s="1636"/>
      <c r="C403" s="1435"/>
    </row>
    <row r="404" spans="1:3" ht="14" customHeight="1">
      <c r="A404" s="1636"/>
      <c r="B404" s="1636"/>
      <c r="C404" s="1435"/>
    </row>
    <row r="405" spans="1:3" ht="14" customHeight="1">
      <c r="A405" s="1636"/>
      <c r="B405" s="1636"/>
      <c r="C405" s="1435"/>
    </row>
    <row r="406" spans="1:3" ht="14" customHeight="1">
      <c r="A406" s="1636"/>
      <c r="B406" s="1636"/>
      <c r="C406" s="1435"/>
    </row>
    <row r="407" spans="1:3" ht="14" customHeight="1">
      <c r="A407" s="1636"/>
      <c r="B407" s="1636"/>
      <c r="C407" s="1435"/>
    </row>
    <row r="408" spans="1:3" ht="14" customHeight="1">
      <c r="A408" s="1636"/>
      <c r="B408" s="1636"/>
      <c r="C408" s="1435"/>
    </row>
    <row r="409" spans="1:3" ht="14" customHeight="1">
      <c r="A409" s="1636"/>
      <c r="B409" s="1636"/>
      <c r="C409" s="1435"/>
    </row>
    <row r="410" spans="1:3" ht="14" customHeight="1">
      <c r="A410" s="1636"/>
      <c r="B410" s="1636"/>
      <c r="C410" s="1435"/>
    </row>
    <row r="411" spans="1:3" ht="14" customHeight="1">
      <c r="A411" s="1636"/>
      <c r="B411" s="1636"/>
      <c r="C411" s="1435"/>
    </row>
    <row r="412" spans="1:3" ht="14" customHeight="1">
      <c r="A412" s="1636"/>
      <c r="B412" s="1636"/>
      <c r="C412" s="1435"/>
    </row>
    <row r="413" spans="1:3" ht="14" customHeight="1">
      <c r="A413" s="1636"/>
      <c r="B413" s="1636"/>
      <c r="C413" s="1435"/>
    </row>
    <row r="414" spans="1:3" ht="14" customHeight="1">
      <c r="A414" s="1636"/>
      <c r="B414" s="1636"/>
      <c r="C414" s="1435"/>
    </row>
    <row r="415" spans="1:3" ht="14" customHeight="1">
      <c r="A415" s="1636"/>
      <c r="B415" s="1636"/>
      <c r="C415" s="1435"/>
    </row>
    <row r="416" spans="1:3" ht="14" customHeight="1">
      <c r="A416" s="1636"/>
      <c r="B416" s="1636"/>
      <c r="C416" s="1435"/>
    </row>
    <row r="417" spans="1:3" ht="14" customHeight="1">
      <c r="A417" s="1636"/>
      <c r="B417" s="1636"/>
      <c r="C417" s="1435"/>
    </row>
    <row r="418" spans="1:3" ht="14" customHeight="1">
      <c r="A418" s="1636"/>
      <c r="B418" s="1636"/>
      <c r="C418" s="1435"/>
    </row>
    <row r="419" spans="1:3" ht="14" customHeight="1">
      <c r="A419" s="1636"/>
      <c r="B419" s="1636"/>
      <c r="C419" s="1435"/>
    </row>
    <row r="420" spans="1:3" ht="14" customHeight="1">
      <c r="A420" s="1636"/>
      <c r="B420" s="1636"/>
      <c r="C420" s="1435"/>
    </row>
    <row r="421" spans="1:3" ht="14" customHeight="1">
      <c r="A421" s="1636"/>
      <c r="B421" s="1636"/>
      <c r="C421" s="1435"/>
    </row>
    <row r="422" spans="1:3" ht="14" customHeight="1">
      <c r="A422" s="1636"/>
      <c r="B422" s="1636"/>
      <c r="C422" s="1435"/>
    </row>
    <row r="423" spans="1:3" ht="14" customHeight="1">
      <c r="A423" s="1636"/>
      <c r="B423" s="1636"/>
      <c r="C423" s="1435"/>
    </row>
    <row r="424" spans="1:3" ht="14" customHeight="1">
      <c r="A424" s="1636"/>
      <c r="B424" s="1636"/>
      <c r="C424" s="1435"/>
    </row>
    <row r="425" spans="1:3" ht="14" customHeight="1">
      <c r="A425" s="1636"/>
      <c r="B425" s="1636"/>
      <c r="C425" s="1435"/>
    </row>
    <row r="426" spans="1:3" ht="14" customHeight="1">
      <c r="A426" s="1636"/>
      <c r="B426" s="1636"/>
      <c r="C426" s="1435"/>
    </row>
    <row r="427" spans="1:3" ht="14" customHeight="1">
      <c r="A427" s="1636"/>
      <c r="B427" s="1636"/>
      <c r="C427" s="1435"/>
    </row>
    <row r="428" spans="1:3" ht="14" customHeight="1">
      <c r="A428" s="1636"/>
      <c r="B428" s="1636"/>
      <c r="C428" s="1435"/>
    </row>
    <row r="429" spans="1:3" ht="14" customHeight="1">
      <c r="A429" s="1636"/>
      <c r="B429" s="1636"/>
      <c r="C429" s="1435"/>
    </row>
    <row r="430" spans="1:3" ht="14" customHeight="1">
      <c r="A430" s="1636"/>
      <c r="B430" s="1636"/>
      <c r="C430" s="1435"/>
    </row>
    <row r="431" spans="1:3" ht="14" customHeight="1">
      <c r="A431" s="1636"/>
      <c r="B431" s="1636"/>
      <c r="C431" s="1435"/>
    </row>
    <row r="432" spans="1:3" ht="14" customHeight="1">
      <c r="A432" s="1636"/>
      <c r="B432" s="1636"/>
      <c r="C432" s="1435"/>
    </row>
    <row r="433" spans="1:3" ht="14" customHeight="1">
      <c r="A433" s="1636"/>
      <c r="B433" s="1636"/>
      <c r="C433" s="1435"/>
    </row>
    <row r="434" spans="1:3" ht="14" customHeight="1">
      <c r="A434" s="1636"/>
      <c r="B434" s="1636"/>
      <c r="C434" s="1435"/>
    </row>
    <row r="435" spans="1:3" ht="14" customHeight="1">
      <c r="A435" s="1636"/>
      <c r="B435" s="1636"/>
      <c r="C435" s="1435"/>
    </row>
    <row r="436" spans="1:3" ht="14" customHeight="1">
      <c r="A436" s="1636"/>
      <c r="B436" s="1636"/>
      <c r="C436" s="1435"/>
    </row>
    <row r="437" spans="1:3" ht="14" customHeight="1">
      <c r="A437" s="1636"/>
      <c r="B437" s="1636"/>
      <c r="C437" s="1435"/>
    </row>
    <row r="438" spans="1:3" ht="14" customHeight="1">
      <c r="A438" s="1636"/>
      <c r="B438" s="1636"/>
      <c r="C438" s="1435"/>
    </row>
    <row r="439" spans="1:3" ht="14" customHeight="1">
      <c r="A439" s="1636"/>
      <c r="B439" s="1636"/>
      <c r="C439" s="1435"/>
    </row>
    <row r="440" spans="1:3" ht="14" customHeight="1">
      <c r="A440" s="1636"/>
      <c r="B440" s="1636"/>
      <c r="C440" s="1435"/>
    </row>
    <row r="441" spans="1:3" ht="14" customHeight="1">
      <c r="A441" s="1636"/>
      <c r="B441" s="1636"/>
      <c r="C441" s="1435"/>
    </row>
    <row r="442" spans="1:3" ht="14" customHeight="1">
      <c r="A442" s="1636"/>
      <c r="B442" s="1636"/>
      <c r="C442" s="1435"/>
    </row>
    <row r="443" spans="1:3" ht="14" customHeight="1">
      <c r="A443" s="1636"/>
      <c r="B443" s="1636"/>
      <c r="C443" s="1435"/>
    </row>
    <row r="444" spans="1:3" ht="14" customHeight="1">
      <c r="A444" s="1636"/>
      <c r="B444" s="1636"/>
      <c r="C444" s="1435"/>
    </row>
    <row r="445" spans="1:3" ht="14" customHeight="1">
      <c r="A445" s="1636"/>
      <c r="B445" s="1636"/>
      <c r="C445" s="1435"/>
    </row>
    <row r="446" spans="1:3" ht="14" customHeight="1">
      <c r="A446" s="1636"/>
      <c r="B446" s="1636"/>
      <c r="C446" s="1435"/>
    </row>
    <row r="447" spans="1:3" ht="14" customHeight="1">
      <c r="A447" s="1636"/>
      <c r="B447" s="1636"/>
      <c r="C447" s="1435"/>
    </row>
    <row r="448" spans="1:3" ht="14" customHeight="1">
      <c r="A448" s="1636"/>
      <c r="B448" s="1636"/>
      <c r="C448" s="1435"/>
    </row>
    <row r="449" spans="1:3" ht="14" customHeight="1">
      <c r="A449" s="1636"/>
      <c r="B449" s="1636"/>
      <c r="C449" s="1435"/>
    </row>
    <row r="450" spans="1:3" ht="14" customHeight="1">
      <c r="A450" s="1636"/>
      <c r="B450" s="1636"/>
      <c r="C450" s="1435"/>
    </row>
    <row r="451" spans="1:3" ht="14" customHeight="1">
      <c r="A451" s="1636"/>
      <c r="B451" s="1636"/>
      <c r="C451" s="1435"/>
    </row>
    <row r="452" spans="1:3" ht="14" customHeight="1">
      <c r="A452" s="1636"/>
      <c r="B452" s="1636"/>
      <c r="C452" s="1435"/>
    </row>
    <row r="453" spans="1:3" ht="14" customHeight="1">
      <c r="A453" s="1636"/>
      <c r="B453" s="1636"/>
      <c r="C453" s="1435"/>
    </row>
    <row r="454" spans="1:3" ht="14" customHeight="1">
      <c r="A454" s="1636"/>
      <c r="B454" s="1636"/>
      <c r="C454" s="1435"/>
    </row>
    <row r="455" spans="1:3" ht="14" customHeight="1">
      <c r="A455" s="1636"/>
      <c r="B455" s="1636"/>
      <c r="C455" s="1435"/>
    </row>
    <row r="456" spans="1:3" ht="14" customHeight="1">
      <c r="A456" s="1636"/>
      <c r="B456" s="1636"/>
      <c r="C456" s="1435"/>
    </row>
    <row r="457" spans="1:3" ht="14" customHeight="1">
      <c r="A457" s="1636"/>
      <c r="B457" s="1636"/>
      <c r="C457" s="1435"/>
    </row>
    <row r="458" spans="1:3" ht="14" customHeight="1">
      <c r="A458" s="1636"/>
      <c r="B458" s="1636"/>
      <c r="C458" s="1435"/>
    </row>
    <row r="459" spans="1:3" ht="14" customHeight="1">
      <c r="A459" s="1636"/>
      <c r="B459" s="1636"/>
      <c r="C459" s="1435"/>
    </row>
    <row r="460" spans="1:3" ht="14" customHeight="1">
      <c r="A460" s="1636"/>
      <c r="B460" s="1636"/>
      <c r="C460" s="1435"/>
    </row>
    <row r="461" spans="1:3" ht="14" customHeight="1">
      <c r="A461" s="1636"/>
      <c r="B461" s="1636"/>
      <c r="C461" s="1435"/>
    </row>
    <row r="462" spans="1:3" ht="14" customHeight="1">
      <c r="A462" s="1636"/>
      <c r="B462" s="1636"/>
      <c r="C462" s="1435"/>
    </row>
    <row r="463" spans="1:3" ht="14" customHeight="1">
      <c r="A463" s="1636"/>
      <c r="B463" s="1636"/>
      <c r="C463" s="1435"/>
    </row>
    <row r="464" spans="1:3" ht="14" customHeight="1">
      <c r="A464" s="1636"/>
      <c r="B464" s="1636"/>
      <c r="C464" s="1435"/>
    </row>
    <row r="465" spans="1:3" ht="14" customHeight="1">
      <c r="A465" s="1636"/>
      <c r="B465" s="1636"/>
      <c r="C465" s="1435"/>
    </row>
    <row r="466" spans="1:3" ht="14" customHeight="1">
      <c r="A466" s="1636"/>
      <c r="B466" s="1636"/>
      <c r="C466" s="1435"/>
    </row>
    <row r="467" spans="1:3" ht="14" customHeight="1">
      <c r="A467" s="1636"/>
      <c r="B467" s="1636"/>
      <c r="C467" s="1435"/>
    </row>
    <row r="468" spans="1:3" ht="14" customHeight="1">
      <c r="A468" s="1636"/>
      <c r="B468" s="1636"/>
      <c r="C468" s="1435"/>
    </row>
    <row r="469" spans="1:3" ht="14" customHeight="1">
      <c r="A469" s="1636"/>
      <c r="B469" s="1636"/>
      <c r="C469" s="1435"/>
    </row>
    <row r="470" spans="1:3" ht="14" customHeight="1">
      <c r="A470" s="1636"/>
      <c r="B470" s="1636"/>
      <c r="C470" s="1435"/>
    </row>
    <row r="471" spans="1:3" ht="14" customHeight="1">
      <c r="A471" s="1636"/>
      <c r="B471" s="1636"/>
      <c r="C471" s="1435"/>
    </row>
    <row r="472" spans="1:3" ht="14" customHeight="1">
      <c r="A472" s="1636"/>
      <c r="B472" s="1636"/>
      <c r="C472" s="1435"/>
    </row>
    <row r="473" spans="1:3" ht="14" customHeight="1">
      <c r="A473" s="1636"/>
      <c r="B473" s="1636"/>
      <c r="C473" s="1435"/>
    </row>
    <row r="474" spans="1:3" ht="14" customHeight="1">
      <c r="A474" s="1636"/>
      <c r="B474" s="1636"/>
      <c r="C474" s="1435"/>
    </row>
    <row r="475" spans="1:3" ht="14" customHeight="1">
      <c r="A475" s="1636"/>
      <c r="B475" s="1636"/>
      <c r="C475" s="1435"/>
    </row>
    <row r="476" spans="1:3" ht="14" customHeight="1">
      <c r="A476" s="1636"/>
      <c r="B476" s="1636"/>
      <c r="C476" s="1435"/>
    </row>
    <row r="477" spans="1:3" ht="14" customHeight="1">
      <c r="A477" s="1636"/>
      <c r="B477" s="1636"/>
      <c r="C477" s="1435"/>
    </row>
    <row r="478" spans="1:3" ht="14" customHeight="1">
      <c r="A478" s="1636"/>
      <c r="B478" s="1636"/>
      <c r="C478" s="1435"/>
    </row>
    <row r="479" spans="1:3" ht="14" customHeight="1">
      <c r="A479" s="1636"/>
      <c r="B479" s="1636"/>
      <c r="C479" s="1435"/>
    </row>
    <row r="480" spans="1:3" ht="14" customHeight="1">
      <c r="A480" s="1636"/>
      <c r="B480" s="1636"/>
      <c r="C480" s="1435"/>
    </row>
    <row r="481" spans="1:3" ht="14" customHeight="1">
      <c r="A481" s="1636"/>
      <c r="B481" s="1636"/>
      <c r="C481" s="1435"/>
    </row>
    <row r="482" spans="1:3" ht="14" customHeight="1">
      <c r="A482" s="1636"/>
      <c r="B482" s="1636"/>
      <c r="C482" s="1435"/>
    </row>
    <row r="483" spans="1:3" ht="14" customHeight="1">
      <c r="A483" s="1636"/>
      <c r="B483" s="1636"/>
      <c r="C483" s="1435"/>
    </row>
    <row r="484" spans="1:3" ht="14" customHeight="1">
      <c r="A484" s="1636"/>
      <c r="B484" s="1636"/>
      <c r="C484" s="1435"/>
    </row>
    <row r="485" spans="1:3" ht="14" customHeight="1">
      <c r="A485" s="1636"/>
      <c r="B485" s="1636"/>
      <c r="C485" s="1435"/>
    </row>
    <row r="486" spans="1:3" ht="14" customHeight="1">
      <c r="A486" s="1636"/>
      <c r="B486" s="1636"/>
      <c r="C486" s="1435"/>
    </row>
    <row r="487" spans="1:3" ht="14" customHeight="1">
      <c r="A487" s="1636"/>
      <c r="B487" s="1636"/>
      <c r="C487" s="1435"/>
    </row>
    <row r="488" spans="1:3" ht="14" customHeight="1">
      <c r="A488" s="1636"/>
      <c r="B488" s="1636"/>
      <c r="C488" s="1435"/>
    </row>
    <row r="489" spans="1:3" ht="14" customHeight="1">
      <c r="A489" s="1636"/>
      <c r="B489" s="1636"/>
      <c r="C489" s="1435"/>
    </row>
    <row r="490" spans="1:3" ht="14" customHeight="1">
      <c r="A490" s="1636"/>
      <c r="B490" s="1636"/>
      <c r="C490" s="1435"/>
    </row>
    <row r="491" spans="1:3" ht="14" customHeight="1">
      <c r="A491" s="1636"/>
      <c r="B491" s="1636"/>
      <c r="C491" s="1435"/>
    </row>
    <row r="492" spans="1:3" ht="14" customHeight="1">
      <c r="A492" s="1636"/>
      <c r="B492" s="1636"/>
      <c r="C492" s="1435"/>
    </row>
    <row r="493" spans="1:3" ht="14" customHeight="1">
      <c r="A493" s="1636"/>
      <c r="B493" s="1636"/>
      <c r="C493" s="1435"/>
    </row>
    <row r="494" spans="1:3" ht="14" customHeight="1">
      <c r="A494" s="1636"/>
      <c r="B494" s="1636"/>
      <c r="C494" s="1435"/>
    </row>
    <row r="495" spans="1:3" ht="14" customHeight="1">
      <c r="A495" s="1636"/>
      <c r="B495" s="1636"/>
      <c r="C495" s="1435"/>
    </row>
    <row r="496" spans="1:3" ht="14" customHeight="1">
      <c r="A496" s="1636"/>
      <c r="B496" s="1636"/>
      <c r="C496" s="1435"/>
    </row>
    <row r="497" spans="1:3" ht="14" customHeight="1">
      <c r="A497" s="1636"/>
      <c r="B497" s="1636"/>
      <c r="C497" s="1435"/>
    </row>
    <row r="498" spans="1:3" ht="14" customHeight="1">
      <c r="A498" s="1636"/>
      <c r="B498" s="1636"/>
      <c r="C498" s="1435"/>
    </row>
    <row r="499" spans="1:3" ht="14" customHeight="1">
      <c r="A499" s="1636"/>
      <c r="B499" s="1636"/>
      <c r="C499" s="1435"/>
    </row>
    <row r="500" spans="1:3" ht="14" customHeight="1">
      <c r="A500" s="1636"/>
      <c r="B500" s="1636"/>
      <c r="C500" s="1435"/>
    </row>
    <row r="501" spans="1:3" ht="14" customHeight="1">
      <c r="A501" s="1636"/>
      <c r="B501" s="1636"/>
      <c r="C501" s="1435"/>
    </row>
    <row r="502" spans="1:3" ht="14" customHeight="1">
      <c r="A502" s="1636"/>
      <c r="B502" s="1636"/>
      <c r="C502" s="1435"/>
    </row>
    <row r="503" spans="1:3" ht="14" customHeight="1">
      <c r="A503" s="1636"/>
      <c r="B503" s="1636"/>
      <c r="C503" s="1435"/>
    </row>
    <row r="504" spans="1:3" ht="14" customHeight="1">
      <c r="A504" s="1636"/>
      <c r="B504" s="1636"/>
      <c r="C504" s="1435"/>
    </row>
    <row r="505" spans="1:3" ht="14" customHeight="1">
      <c r="A505" s="1636"/>
      <c r="B505" s="1636"/>
      <c r="C505" s="1435"/>
    </row>
    <row r="506" spans="1:3" ht="14" customHeight="1">
      <c r="A506" s="1636"/>
      <c r="B506" s="1636"/>
      <c r="C506" s="1435"/>
    </row>
    <row r="507" spans="1:3" ht="14" customHeight="1">
      <c r="A507" s="1636"/>
      <c r="B507" s="1636"/>
      <c r="C507" s="1435"/>
    </row>
    <row r="508" spans="1:3" ht="14" customHeight="1">
      <c r="A508" s="1636"/>
      <c r="B508" s="1636"/>
      <c r="C508" s="1435"/>
    </row>
    <row r="509" spans="1:3" ht="14" customHeight="1">
      <c r="A509" s="1636"/>
      <c r="B509" s="1636"/>
      <c r="C509" s="1435"/>
    </row>
    <row r="510" spans="1:3" ht="14" customHeight="1">
      <c r="A510" s="1636"/>
      <c r="B510" s="1636"/>
      <c r="C510" s="1435"/>
    </row>
    <row r="511" spans="1:3" ht="14" customHeight="1">
      <c r="A511" s="1636"/>
      <c r="B511" s="1636"/>
      <c r="C511" s="1435"/>
    </row>
    <row r="512" spans="1:3" ht="14" customHeight="1">
      <c r="A512" s="1636"/>
      <c r="B512" s="1636"/>
      <c r="C512" s="1435"/>
    </row>
    <row r="513" spans="1:3" ht="14" customHeight="1">
      <c r="A513" s="1636"/>
      <c r="B513" s="1636"/>
      <c r="C513" s="1435"/>
    </row>
    <row r="514" spans="1:3" ht="14" customHeight="1">
      <c r="A514" s="1636"/>
      <c r="B514" s="1636"/>
      <c r="C514" s="1435"/>
    </row>
    <row r="515" spans="1:3" ht="14" customHeight="1">
      <c r="A515" s="1636"/>
      <c r="B515" s="1636"/>
      <c r="C515" s="1435"/>
    </row>
    <row r="516" spans="1:3" ht="14" customHeight="1">
      <c r="A516" s="1636"/>
      <c r="B516" s="1636"/>
      <c r="C516" s="1435"/>
    </row>
    <row r="517" spans="1:3" ht="14" customHeight="1">
      <c r="A517" s="1636"/>
      <c r="B517" s="1636"/>
      <c r="C517" s="1435"/>
    </row>
    <row r="518" spans="1:3" ht="14" customHeight="1">
      <c r="A518" s="1636"/>
      <c r="B518" s="1636"/>
      <c r="C518" s="1435"/>
    </row>
    <row r="519" spans="1:3" ht="14" customHeight="1">
      <c r="A519" s="1636"/>
      <c r="B519" s="1636"/>
      <c r="C519" s="1435"/>
    </row>
    <row r="520" spans="1:3" ht="14" customHeight="1">
      <c r="A520" s="1636"/>
      <c r="B520" s="1636"/>
      <c r="C520" s="1435"/>
    </row>
    <row r="521" spans="1:3" ht="14" customHeight="1">
      <c r="A521" s="1636"/>
      <c r="B521" s="1636"/>
      <c r="C521" s="1435"/>
    </row>
    <row r="522" spans="1:3" ht="14" customHeight="1">
      <c r="A522" s="1636"/>
      <c r="B522" s="1636"/>
      <c r="C522" s="1435"/>
    </row>
    <row r="523" spans="1:3" ht="14" customHeight="1">
      <c r="A523" s="1636"/>
      <c r="B523" s="1636"/>
      <c r="C523" s="1435"/>
    </row>
    <row r="524" spans="1:3" ht="14" customHeight="1">
      <c r="A524" s="1636"/>
      <c r="B524" s="1636"/>
      <c r="C524" s="1435"/>
    </row>
    <row r="525" spans="1:3" ht="14" customHeight="1">
      <c r="A525" s="1636"/>
      <c r="B525" s="1636"/>
      <c r="C525" s="1435"/>
    </row>
    <row r="526" spans="1:3" ht="14" customHeight="1">
      <c r="A526" s="1636"/>
      <c r="B526" s="1636"/>
      <c r="C526" s="1435"/>
    </row>
    <row r="527" spans="1:3" ht="14" customHeight="1">
      <c r="A527" s="1636"/>
      <c r="B527" s="1636"/>
      <c r="C527" s="1435"/>
    </row>
    <row r="528" spans="1:3" ht="14" customHeight="1">
      <c r="A528" s="1636"/>
      <c r="B528" s="1636"/>
      <c r="C528" s="1435"/>
    </row>
    <row r="529" spans="1:3" ht="14" customHeight="1">
      <c r="A529" s="1636"/>
      <c r="B529" s="1636"/>
      <c r="C529" s="1435"/>
    </row>
    <row r="530" spans="1:3" ht="14" customHeight="1">
      <c r="A530" s="1636"/>
      <c r="B530" s="1636"/>
      <c r="C530" s="1435"/>
    </row>
    <row r="531" spans="1:3" ht="14" customHeight="1">
      <c r="A531" s="1636"/>
      <c r="B531" s="1636"/>
      <c r="C531" s="1435"/>
    </row>
    <row r="532" spans="1:3" ht="14" customHeight="1">
      <c r="A532" s="1636"/>
      <c r="B532" s="1636"/>
      <c r="C532" s="1435"/>
    </row>
    <row r="533" spans="1:3" ht="14" customHeight="1">
      <c r="A533" s="1636"/>
      <c r="B533" s="1636"/>
      <c r="C533" s="1435"/>
    </row>
    <row r="534" spans="1:3" ht="14" customHeight="1">
      <c r="A534" s="1636"/>
      <c r="B534" s="1636"/>
      <c r="C534" s="1435"/>
    </row>
    <row r="535" spans="1:3" ht="14" customHeight="1">
      <c r="A535" s="1636"/>
      <c r="B535" s="1636"/>
      <c r="C535" s="1435"/>
    </row>
    <row r="536" spans="1:3" ht="14" customHeight="1">
      <c r="A536" s="1636"/>
      <c r="B536" s="1636"/>
      <c r="C536" s="1435"/>
    </row>
    <row r="537" spans="1:3" ht="14" customHeight="1">
      <c r="A537" s="1636"/>
      <c r="B537" s="1636"/>
      <c r="C537" s="1435"/>
    </row>
    <row r="538" spans="1:3" ht="14" customHeight="1">
      <c r="A538" s="1636"/>
      <c r="B538" s="1636"/>
      <c r="C538" s="1435"/>
    </row>
    <row r="539" spans="1:3" ht="14" customHeight="1">
      <c r="A539" s="1636"/>
      <c r="B539" s="1636"/>
      <c r="C539" s="1435"/>
    </row>
    <row r="540" spans="1:3" ht="14" customHeight="1">
      <c r="A540" s="1636"/>
      <c r="B540" s="1636"/>
      <c r="C540" s="1435"/>
    </row>
    <row r="541" spans="1:3" ht="14" customHeight="1">
      <c r="A541" s="1636"/>
      <c r="B541" s="1636"/>
      <c r="C541" s="1435"/>
    </row>
    <row r="542" spans="1:3" ht="14" customHeight="1">
      <c r="A542" s="1636"/>
      <c r="B542" s="1636"/>
      <c r="C542" s="1435"/>
    </row>
    <row r="543" spans="1:3" ht="14" customHeight="1">
      <c r="A543" s="1636"/>
      <c r="B543" s="1636"/>
      <c r="C543" s="1435"/>
    </row>
    <row r="544" spans="1:3" ht="14" customHeight="1">
      <c r="A544" s="1636"/>
      <c r="B544" s="1636"/>
      <c r="C544" s="1435"/>
    </row>
    <row r="545" spans="1:3" ht="14" customHeight="1">
      <c r="A545" s="1636"/>
      <c r="B545" s="1636"/>
      <c r="C545" s="1435"/>
    </row>
    <row r="546" spans="1:3" ht="14" customHeight="1">
      <c r="A546" s="1636"/>
      <c r="B546" s="1636"/>
      <c r="C546" s="1435"/>
    </row>
    <row r="547" spans="1:3" ht="14" customHeight="1">
      <c r="A547" s="1636"/>
      <c r="B547" s="1636"/>
      <c r="C547" s="1435"/>
    </row>
    <row r="548" spans="1:3" ht="14" customHeight="1">
      <c r="A548" s="1636"/>
      <c r="B548" s="1636"/>
      <c r="C548" s="1435"/>
    </row>
    <row r="549" spans="1:3" ht="14" customHeight="1">
      <c r="A549" s="1636"/>
      <c r="B549" s="1636"/>
      <c r="C549" s="1435"/>
    </row>
    <row r="550" spans="1:3" ht="14" customHeight="1">
      <c r="A550" s="1636"/>
      <c r="B550" s="1636"/>
      <c r="C550" s="1435"/>
    </row>
    <row r="551" spans="1:3" ht="14" customHeight="1">
      <c r="A551" s="1636"/>
      <c r="B551" s="1636"/>
      <c r="C551" s="1435"/>
    </row>
    <row r="552" spans="1:3" ht="14" customHeight="1">
      <c r="A552" s="1636"/>
      <c r="B552" s="1636"/>
    </row>
    <row r="553" spans="1:3" ht="14" customHeight="1">
      <c r="A553" s="1636"/>
      <c r="B553" s="1636"/>
    </row>
    <row r="554" spans="1:3" ht="14" customHeight="1">
      <c r="A554" s="1636"/>
      <c r="B554" s="1636"/>
    </row>
    <row r="555" spans="1:3" ht="14" customHeight="1">
      <c r="A555" s="1636"/>
      <c r="B555" s="1636"/>
    </row>
    <row r="556" spans="1:3" ht="14" customHeight="1">
      <c r="A556" s="1636"/>
      <c r="B556" s="1636"/>
    </row>
    <row r="557" spans="1:3" ht="14" customHeight="1">
      <c r="A557" s="1636"/>
      <c r="B557" s="1636"/>
    </row>
    <row r="558" spans="1:3" ht="14" customHeight="1">
      <c r="A558" s="1636"/>
      <c r="B558" s="1636"/>
    </row>
    <row r="559" spans="1:3" ht="14" customHeight="1">
      <c r="A559" s="1636"/>
      <c r="B559" s="1636"/>
    </row>
    <row r="560" spans="1:3" ht="14" customHeight="1">
      <c r="A560" s="1636"/>
      <c r="B560" s="1636"/>
    </row>
    <row r="561" spans="1:2" ht="14" customHeight="1">
      <c r="A561" s="1636"/>
      <c r="B561" s="1636"/>
    </row>
    <row r="562" spans="1:2" ht="14" customHeight="1">
      <c r="A562" s="1636"/>
      <c r="B562" s="1636"/>
    </row>
    <row r="563" spans="1:2" ht="14" customHeight="1">
      <c r="A563" s="1636"/>
      <c r="B563" s="1636"/>
    </row>
    <row r="564" spans="1:2" ht="14" customHeight="1">
      <c r="A564" s="1636"/>
      <c r="B564" s="1636"/>
    </row>
    <row r="565" spans="1:2" ht="14" customHeight="1">
      <c r="A565" s="1636"/>
      <c r="B565" s="1636"/>
    </row>
    <row r="566" spans="1:2" ht="14" customHeight="1">
      <c r="A566" s="1636"/>
      <c r="B566" s="1636"/>
    </row>
    <row r="567" spans="1:2" ht="14" customHeight="1">
      <c r="A567" s="1636"/>
      <c r="B567" s="1636"/>
    </row>
    <row r="568" spans="1:2" ht="14" customHeight="1">
      <c r="A568" s="1636"/>
      <c r="B568" s="1636"/>
    </row>
    <row r="569" spans="1:2" ht="14" customHeight="1">
      <c r="A569" s="1636"/>
      <c r="B569" s="1636"/>
    </row>
    <row r="570" spans="1:2" ht="14" customHeight="1">
      <c r="A570" s="1636"/>
      <c r="B570" s="1636"/>
    </row>
    <row r="571" spans="1:2" ht="14" customHeight="1">
      <c r="A571" s="1636"/>
      <c r="B571" s="1636"/>
    </row>
    <row r="572" spans="1:2" ht="14" customHeight="1">
      <c r="A572" s="1636"/>
      <c r="B572" s="1636"/>
    </row>
    <row r="573" spans="1:2" ht="14" customHeight="1">
      <c r="A573" s="1636"/>
      <c r="B573" s="1636"/>
    </row>
    <row r="574" spans="1:2" ht="14" customHeight="1">
      <c r="A574" s="1636"/>
      <c r="B574" s="1636"/>
    </row>
    <row r="575" spans="1:2" ht="14" customHeight="1">
      <c r="A575" s="1636"/>
      <c r="B575" s="1636"/>
    </row>
    <row r="576" spans="1:2" ht="14" customHeight="1">
      <c r="A576" s="1636"/>
      <c r="B576" s="1636"/>
    </row>
    <row r="577" spans="1:2" ht="14" customHeight="1">
      <c r="A577" s="1636"/>
      <c r="B577" s="1636"/>
    </row>
    <row r="578" spans="1:2" ht="14" customHeight="1">
      <c r="A578" s="1636"/>
      <c r="B578" s="1636"/>
    </row>
    <row r="579" spans="1:2" ht="14" customHeight="1">
      <c r="A579" s="1636"/>
      <c r="B579" s="1636"/>
    </row>
    <row r="580" spans="1:2" ht="14" customHeight="1">
      <c r="A580" s="1636"/>
      <c r="B580" s="1636"/>
    </row>
    <row r="581" spans="1:2" ht="14" customHeight="1">
      <c r="A581" s="1636"/>
      <c r="B581" s="1636"/>
    </row>
    <row r="582" spans="1:2" ht="14" customHeight="1">
      <c r="A582" s="1636"/>
      <c r="B582" s="1636"/>
    </row>
    <row r="583" spans="1:2" ht="14" customHeight="1">
      <c r="A583" s="1636"/>
      <c r="B583" s="1636"/>
    </row>
    <row r="584" spans="1:2" ht="14" customHeight="1">
      <c r="A584" s="1636"/>
      <c r="B584" s="1636"/>
    </row>
    <row r="585" spans="1:2" ht="14" customHeight="1">
      <c r="A585" s="1636"/>
      <c r="B585" s="1636"/>
    </row>
    <row r="586" spans="1:2" ht="14" customHeight="1">
      <c r="A586" s="1636"/>
      <c r="B586" s="1636"/>
    </row>
    <row r="587" spans="1:2" ht="14" customHeight="1">
      <c r="A587" s="1636"/>
      <c r="B587" s="1636"/>
    </row>
    <row r="588" spans="1:2" ht="14" customHeight="1">
      <c r="A588" s="1636"/>
      <c r="B588" s="1636"/>
    </row>
    <row r="589" spans="1:2" ht="14" customHeight="1">
      <c r="A589" s="1636"/>
      <c r="B589" s="1636"/>
    </row>
    <row r="590" spans="1:2" ht="14" customHeight="1">
      <c r="A590" s="1636"/>
      <c r="B590" s="1636"/>
    </row>
    <row r="591" spans="1:2" ht="14" customHeight="1">
      <c r="A591" s="1636"/>
      <c r="B591" s="1636"/>
    </row>
    <row r="592" spans="1:2" ht="14" customHeight="1">
      <c r="A592" s="1636"/>
      <c r="B592" s="1636"/>
    </row>
    <row r="593" spans="1:2" ht="14" customHeight="1">
      <c r="A593" s="1636"/>
      <c r="B593" s="1636"/>
    </row>
    <row r="594" spans="1:2" ht="14" customHeight="1">
      <c r="A594" s="1636"/>
      <c r="B594" s="1636"/>
    </row>
    <row r="595" spans="1:2" ht="14" customHeight="1">
      <c r="A595" s="1636"/>
      <c r="B595" s="1636"/>
    </row>
    <row r="596" spans="1:2" ht="14" customHeight="1">
      <c r="A596" s="1636"/>
      <c r="B596" s="1636"/>
    </row>
    <row r="597" spans="1:2" ht="14" customHeight="1">
      <c r="A597" s="1636"/>
      <c r="B597" s="1636"/>
    </row>
    <row r="598" spans="1:2" ht="14" customHeight="1">
      <c r="A598" s="1636"/>
      <c r="B598" s="1636"/>
    </row>
    <row r="599" spans="1:2" ht="14" customHeight="1">
      <c r="A599" s="1636"/>
      <c r="B599" s="1636"/>
    </row>
    <row r="600" spans="1:2" ht="14" customHeight="1">
      <c r="A600" s="1636"/>
      <c r="B600" s="1636"/>
    </row>
    <row r="601" spans="1:2" ht="14" customHeight="1">
      <c r="A601" s="1636"/>
      <c r="B601" s="1636"/>
    </row>
    <row r="602" spans="1:2" ht="14" customHeight="1">
      <c r="A602" s="1636"/>
      <c r="B602" s="1636"/>
    </row>
    <row r="603" spans="1:2" ht="14" customHeight="1">
      <c r="A603" s="1636"/>
      <c r="B603" s="1636"/>
    </row>
    <row r="604" spans="1:2" ht="14" customHeight="1">
      <c r="A604" s="1636"/>
      <c r="B604" s="1636"/>
    </row>
    <row r="605" spans="1:2" ht="14" customHeight="1">
      <c r="A605" s="1636"/>
      <c r="B605" s="1636"/>
    </row>
    <row r="606" spans="1:2" ht="14" customHeight="1">
      <c r="A606" s="1636"/>
      <c r="B606" s="1636"/>
    </row>
    <row r="607" spans="1:2" ht="14" customHeight="1">
      <c r="A607" s="1636"/>
      <c r="B607" s="1636"/>
    </row>
    <row r="608" spans="1:2" ht="14" customHeight="1">
      <c r="A608" s="1636"/>
      <c r="B608" s="1636"/>
    </row>
    <row r="609" spans="1:2" ht="14" customHeight="1">
      <c r="A609" s="1636"/>
      <c r="B609" s="1636"/>
    </row>
    <row r="610" spans="1:2" ht="14" customHeight="1">
      <c r="A610" s="1636"/>
      <c r="B610" s="1636"/>
    </row>
    <row r="611" spans="1:2" ht="14" customHeight="1">
      <c r="A611" s="1636"/>
      <c r="B611" s="1636"/>
    </row>
    <row r="612" spans="1:2" ht="14" customHeight="1">
      <c r="A612" s="1636"/>
      <c r="B612" s="1636"/>
    </row>
    <row r="613" spans="1:2" ht="14" customHeight="1">
      <c r="A613" s="1636"/>
      <c r="B613" s="1636"/>
    </row>
    <row r="614" spans="1:2" ht="14" customHeight="1">
      <c r="A614" s="1636"/>
      <c r="B614" s="1636"/>
    </row>
    <row r="615" spans="1:2" ht="14" customHeight="1">
      <c r="A615" s="1636"/>
      <c r="B615" s="1636"/>
    </row>
    <row r="616" spans="1:2" ht="14" customHeight="1">
      <c r="A616" s="1636"/>
      <c r="B616" s="1636"/>
    </row>
    <row r="617" spans="1:2" ht="14" customHeight="1">
      <c r="A617" s="1636"/>
      <c r="B617" s="1636"/>
    </row>
    <row r="618" spans="1:2" ht="14" customHeight="1">
      <c r="A618" s="1636"/>
      <c r="B618" s="1636"/>
    </row>
    <row r="619" spans="1:2" ht="14" customHeight="1">
      <c r="A619" s="1636"/>
      <c r="B619" s="1636"/>
    </row>
    <row r="620" spans="1:2" ht="14" customHeight="1">
      <c r="A620" s="1636"/>
      <c r="B620" s="1636"/>
    </row>
    <row r="621" spans="1:2" ht="14" customHeight="1">
      <c r="A621" s="1636"/>
      <c r="B621" s="1636"/>
    </row>
    <row r="622" spans="1:2" ht="14" customHeight="1">
      <c r="A622" s="1636"/>
      <c r="B622" s="1636"/>
    </row>
    <row r="623" spans="1:2" ht="14" customHeight="1">
      <c r="A623" s="1636"/>
      <c r="B623" s="1636"/>
    </row>
    <row r="624" spans="1:2" ht="14" customHeight="1">
      <c r="A624" s="1636"/>
      <c r="B624" s="1636"/>
    </row>
    <row r="625" spans="1:2" ht="14" customHeight="1">
      <c r="A625" s="1636"/>
      <c r="B625" s="1636"/>
    </row>
    <row r="626" spans="1:2" ht="14" customHeight="1">
      <c r="A626" s="1636"/>
      <c r="B626" s="1636"/>
    </row>
    <row r="627" spans="1:2" ht="14" customHeight="1">
      <c r="A627" s="1636"/>
      <c r="B627" s="1636"/>
    </row>
    <row r="628" spans="1:2" ht="14" customHeight="1">
      <c r="A628" s="1636"/>
      <c r="B628" s="1636"/>
    </row>
    <row r="629" spans="1:2" ht="14" customHeight="1">
      <c r="A629" s="1636"/>
      <c r="B629" s="1636"/>
    </row>
    <row r="630" spans="1:2" ht="14" customHeight="1">
      <c r="A630" s="1636"/>
      <c r="B630" s="1636"/>
    </row>
    <row r="631" spans="1:2" ht="14" customHeight="1">
      <c r="A631" s="1636"/>
      <c r="B631" s="1636"/>
    </row>
    <row r="632" spans="1:2">
      <c r="A632" s="1636"/>
      <c r="B632" s="1636"/>
    </row>
    <row r="633" spans="1:2">
      <c r="A633" s="1636"/>
      <c r="B633" s="1636"/>
    </row>
    <row r="634" spans="1:2">
      <c r="A634" s="1636"/>
      <c r="B634" s="1636"/>
    </row>
    <row r="635" spans="1:2">
      <c r="A635" s="1636"/>
      <c r="B635" s="1636"/>
    </row>
    <row r="636" spans="1:2">
      <c r="A636" s="1636"/>
      <c r="B636" s="1636"/>
    </row>
    <row r="637" spans="1:2">
      <c r="A637" s="1636"/>
      <c r="B637" s="1636"/>
    </row>
    <row r="638" spans="1:2">
      <c r="A638" s="1636"/>
      <c r="B638" s="1636"/>
    </row>
    <row r="639" spans="1:2">
      <c r="A639" s="1636"/>
      <c r="B639" s="1636"/>
    </row>
    <row r="640" spans="1:2">
      <c r="A640" s="1636"/>
      <c r="B640" s="1636"/>
    </row>
  </sheetData>
  <mergeCells count="2">
    <mergeCell ref="A2:F2"/>
    <mergeCell ref="A1:F1"/>
  </mergeCells>
  <phoneticPr fontId="4" type="noConversion"/>
  <hyperlinks>
    <hyperlink ref="A3" r:id="rId1" display="School Code, Section 10-20.21 - Contracts" xr:uid="{00000000-0004-0000-0A00-000000000000}"/>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140"/>
  <sheetViews>
    <sheetView topLeftCell="A133" workbookViewId="0">
      <selection sqref="A1:H1"/>
    </sheetView>
  </sheetViews>
  <sheetFormatPr baseColWidth="10" defaultColWidth="9.1640625" defaultRowHeight="13"/>
  <cols>
    <col min="1" max="1" width="9.1640625" style="1719"/>
    <col min="2" max="2" width="39.83203125" style="1711" customWidth="1"/>
    <col min="3" max="3" width="15.6640625" style="1711" customWidth="1"/>
    <col min="4" max="5" width="17.1640625" style="1711" customWidth="1"/>
    <col min="6" max="6" width="16.5" style="1711" customWidth="1"/>
    <col min="7" max="7" width="20.5" style="1711" customWidth="1"/>
    <col min="8" max="8" width="9.1640625" style="1711"/>
    <col min="9" max="9" width="64.5" style="1711" customWidth="1"/>
    <col min="10" max="10" width="47.6640625" style="1711" customWidth="1"/>
    <col min="11" max="11" width="39.83203125" style="1711" customWidth="1"/>
    <col min="12" max="12" width="39.1640625" style="1711" customWidth="1"/>
    <col min="13" max="16384" width="9.1640625" style="1711"/>
  </cols>
  <sheetData>
    <row r="1" spans="1:17" ht="19">
      <c r="A1" s="1901" t="s">
        <v>904</v>
      </c>
      <c r="B1" s="1901"/>
      <c r="C1" s="1901"/>
      <c r="D1" s="1901"/>
      <c r="E1" s="1901"/>
      <c r="F1" s="1901"/>
      <c r="G1" s="1901"/>
      <c r="H1" s="1901"/>
    </row>
    <row r="2" spans="1:17" ht="27" customHeight="1">
      <c r="A2" s="1712"/>
      <c r="B2" s="1902" t="s">
        <v>905</v>
      </c>
      <c r="C2" s="1903"/>
      <c r="D2" s="1903"/>
      <c r="E2" s="1903"/>
      <c r="F2" s="1903"/>
      <c r="G2" s="1903"/>
      <c r="H2" s="1903"/>
    </row>
    <row r="3" spans="1:17" ht="63" customHeight="1">
      <c r="A3" s="1713"/>
      <c r="B3" s="1902" t="s">
        <v>906</v>
      </c>
      <c r="C3" s="1902"/>
      <c r="D3" s="1902"/>
      <c r="E3" s="1902"/>
      <c r="F3" s="1902"/>
      <c r="G3" s="1902"/>
      <c r="H3" s="1902"/>
    </row>
    <row r="4" spans="1:17" ht="78.75" customHeight="1">
      <c r="A4" s="1714"/>
      <c r="B4" s="1904" t="s">
        <v>907</v>
      </c>
      <c r="C4" s="1904"/>
      <c r="D4" s="1904"/>
      <c r="E4" s="1904"/>
      <c r="F4" s="1904"/>
      <c r="G4" s="1904"/>
      <c r="H4" s="1904"/>
    </row>
    <row r="5" spans="1:17" ht="92.25" customHeight="1">
      <c r="A5" s="1714"/>
      <c r="B5" s="1905" t="s">
        <v>908</v>
      </c>
      <c r="C5" s="1905"/>
      <c r="D5" s="1905"/>
      <c r="E5" s="1905"/>
      <c r="F5" s="1905"/>
      <c r="G5" s="1905"/>
      <c r="H5" s="1905"/>
      <c r="I5" s="1715" t="s">
        <v>909</v>
      </c>
      <c r="Q5" s="1711" t="s">
        <v>910</v>
      </c>
    </row>
    <row r="6" spans="1:17" ht="14">
      <c r="A6" s="1714"/>
      <c r="B6" s="1716"/>
    </row>
    <row r="7" spans="1:17" ht="15">
      <c r="A7" s="1906" t="s">
        <v>911</v>
      </c>
      <c r="B7" s="1906"/>
      <c r="C7" s="1906"/>
      <c r="D7" s="1906"/>
      <c r="E7" s="1906"/>
      <c r="F7" s="1906"/>
      <c r="G7" s="1906"/>
      <c r="H7" s="1906"/>
    </row>
    <row r="8" spans="1:17" ht="30.75" customHeight="1">
      <c r="A8" s="1717" t="s">
        <v>912</v>
      </c>
      <c r="B8" s="1900" t="s">
        <v>913</v>
      </c>
      <c r="C8" s="1900"/>
      <c r="D8" s="1900"/>
      <c r="E8" s="1900"/>
      <c r="F8" s="1900"/>
      <c r="G8" s="1900"/>
      <c r="H8" s="1900"/>
    </row>
    <row r="9" spans="1:17" ht="29">
      <c r="A9" s="1718" t="s">
        <v>914</v>
      </c>
      <c r="B9" s="1907" t="s">
        <v>915</v>
      </c>
      <c r="C9" s="1907"/>
      <c r="D9" s="1907"/>
      <c r="E9" s="1907"/>
      <c r="F9" s="1907"/>
      <c r="G9" s="1907"/>
      <c r="H9" s="1907"/>
      <c r="I9" s="1715" t="s">
        <v>916</v>
      </c>
    </row>
    <row r="10" spans="1:17" ht="32">
      <c r="B10" s="1720" t="s">
        <v>917</v>
      </c>
      <c r="C10" s="1721"/>
    </row>
    <row r="11" spans="1:17" ht="64">
      <c r="B11" s="1722" t="s">
        <v>918</v>
      </c>
      <c r="C11" s="1723"/>
    </row>
    <row r="12" spans="1:17" ht="32">
      <c r="B12" s="1722" t="s">
        <v>919</v>
      </c>
      <c r="C12" s="1723"/>
    </row>
    <row r="13" spans="1:17" ht="32">
      <c r="B13" s="1722" t="s">
        <v>920</v>
      </c>
      <c r="C13" s="1723"/>
    </row>
    <row r="14" spans="1:17" ht="32">
      <c r="B14" s="1722" t="s">
        <v>921</v>
      </c>
      <c r="C14" s="1723"/>
    </row>
    <row r="15" spans="1:17" ht="32">
      <c r="B15" s="1722" t="s">
        <v>922</v>
      </c>
      <c r="C15" s="1723"/>
    </row>
    <row r="16" spans="1:17" ht="16">
      <c r="B16" s="1724" t="s">
        <v>923</v>
      </c>
      <c r="C16" s="1725"/>
    </row>
    <row r="17" spans="1:9" ht="54" customHeight="1">
      <c r="A17" s="1718" t="s">
        <v>914</v>
      </c>
      <c r="B17" s="1907" t="s">
        <v>924</v>
      </c>
      <c r="C17" s="1907"/>
      <c r="D17" s="1907"/>
      <c r="E17" s="1907"/>
      <c r="F17" s="1907"/>
      <c r="G17" s="1907"/>
      <c r="H17" s="1907"/>
      <c r="I17" s="1715" t="s">
        <v>925</v>
      </c>
    </row>
    <row r="18" spans="1:9" ht="16">
      <c r="B18" s="1720" t="s">
        <v>926</v>
      </c>
      <c r="C18" s="1721"/>
    </row>
    <row r="19" spans="1:9" ht="32">
      <c r="B19" s="1726" t="s">
        <v>927</v>
      </c>
      <c r="C19" s="1723"/>
    </row>
    <row r="20" spans="1:9" ht="32">
      <c r="B20" s="1726" t="s">
        <v>928</v>
      </c>
      <c r="C20" s="1723"/>
    </row>
    <row r="21" spans="1:9" ht="32">
      <c r="B21" s="1726" t="s">
        <v>929</v>
      </c>
      <c r="C21" s="1723"/>
    </row>
    <row r="22" spans="1:9" ht="32">
      <c r="B22" s="1726" t="s">
        <v>930</v>
      </c>
      <c r="C22" s="1723"/>
    </row>
    <row r="23" spans="1:9" ht="32">
      <c r="B23" s="1722" t="s">
        <v>931</v>
      </c>
      <c r="C23" s="1723"/>
    </row>
    <row r="24" spans="1:9" ht="32">
      <c r="B24" s="1722" t="s">
        <v>932</v>
      </c>
      <c r="C24" s="1723"/>
    </row>
    <row r="25" spans="1:9" ht="48">
      <c r="A25" s="1718" t="s">
        <v>914</v>
      </c>
      <c r="B25" s="1727" t="s">
        <v>933</v>
      </c>
      <c r="C25" s="1908"/>
      <c r="D25" s="1908"/>
      <c r="E25" s="1908"/>
      <c r="F25" s="1908"/>
      <c r="G25" s="1908"/>
      <c r="H25" s="1908"/>
      <c r="I25" s="1715" t="s">
        <v>925</v>
      </c>
    </row>
    <row r="26" spans="1:9" ht="15">
      <c r="A26" s="1906" t="s">
        <v>934</v>
      </c>
      <c r="B26" s="1906"/>
      <c r="C26" s="1906"/>
      <c r="D26" s="1906"/>
      <c r="E26" s="1906"/>
      <c r="F26" s="1906"/>
      <c r="G26" s="1906"/>
      <c r="H26" s="1906"/>
    </row>
    <row r="27" spans="1:9" ht="54.75" customHeight="1">
      <c r="A27" s="1717" t="s">
        <v>912</v>
      </c>
      <c r="B27" s="1900" t="s">
        <v>935</v>
      </c>
      <c r="C27" s="1900"/>
      <c r="D27" s="1900"/>
      <c r="E27" s="1900"/>
      <c r="F27" s="1900"/>
      <c r="G27" s="1900"/>
      <c r="H27" s="1900"/>
      <c r="I27" s="1715" t="s">
        <v>925</v>
      </c>
    </row>
    <row r="28" spans="1:9" ht="124.5" customHeight="1">
      <c r="A28" s="1728" t="s">
        <v>936</v>
      </c>
      <c r="B28" s="1909" t="s">
        <v>937</v>
      </c>
      <c r="C28" s="1909"/>
      <c r="D28" s="1909"/>
      <c r="E28" s="1909"/>
      <c r="F28" s="1909"/>
      <c r="G28" s="1909"/>
      <c r="H28" s="1909"/>
    </row>
    <row r="29" spans="1:9" ht="49.5" customHeight="1">
      <c r="A29" s="1718" t="s">
        <v>914</v>
      </c>
      <c r="B29" s="1910" t="s">
        <v>938</v>
      </c>
      <c r="C29" s="1910"/>
      <c r="D29" s="1910"/>
      <c r="E29" s="1910"/>
      <c r="F29" s="1910"/>
      <c r="G29" s="1910"/>
      <c r="H29" s="1910"/>
      <c r="I29" s="1715" t="s">
        <v>925</v>
      </c>
    </row>
    <row r="30" spans="1:9" ht="16">
      <c r="B30" s="1720" t="s">
        <v>939</v>
      </c>
      <c r="C30" s="1721"/>
    </row>
    <row r="31" spans="1:9" ht="16">
      <c r="B31" s="1722" t="s">
        <v>940</v>
      </c>
      <c r="C31" s="1723"/>
    </row>
    <row r="32" spans="1:9" ht="32">
      <c r="B32" s="1722" t="s">
        <v>941</v>
      </c>
      <c r="C32" s="1723"/>
    </row>
    <row r="33" spans="1:9" ht="32">
      <c r="B33" s="1722" t="s">
        <v>942</v>
      </c>
      <c r="C33" s="1723"/>
    </row>
    <row r="34" spans="1:9" ht="16">
      <c r="B34" s="1722" t="s">
        <v>943</v>
      </c>
      <c r="C34" s="1723"/>
    </row>
    <row r="35" spans="1:9" ht="16">
      <c r="B35" s="1722" t="s">
        <v>944</v>
      </c>
      <c r="C35" s="1723"/>
    </row>
    <row r="36" spans="1:9" ht="16">
      <c r="B36" s="1722" t="s">
        <v>945</v>
      </c>
      <c r="C36" s="1723"/>
    </row>
    <row r="37" spans="1:9" ht="16">
      <c r="B37" s="1722" t="s">
        <v>946</v>
      </c>
      <c r="C37" s="1723"/>
    </row>
    <row r="38" spans="1:9" ht="16">
      <c r="B38" s="1722" t="s">
        <v>947</v>
      </c>
      <c r="C38" s="1723"/>
    </row>
    <row r="39" spans="1:9" ht="16">
      <c r="B39" s="1722" t="s">
        <v>948</v>
      </c>
      <c r="C39" s="1723"/>
    </row>
    <row r="40" spans="1:9" ht="16">
      <c r="B40" s="1722" t="s">
        <v>949</v>
      </c>
      <c r="C40" s="1723"/>
    </row>
    <row r="41" spans="1:9" ht="32">
      <c r="B41" s="1722" t="s">
        <v>950</v>
      </c>
      <c r="C41" s="1723"/>
    </row>
    <row r="42" spans="1:9" ht="16">
      <c r="B42" s="1722" t="s">
        <v>951</v>
      </c>
      <c r="C42" s="1723"/>
    </row>
    <row r="43" spans="1:9" ht="16">
      <c r="B43" s="1722" t="s">
        <v>952</v>
      </c>
      <c r="C43" s="1725"/>
    </row>
    <row r="44" spans="1:9" ht="66.75" customHeight="1">
      <c r="A44" s="1718" t="s">
        <v>914</v>
      </c>
      <c r="B44" s="1729" t="s">
        <v>953</v>
      </c>
      <c r="C44" s="1911"/>
      <c r="D44" s="1911"/>
      <c r="E44" s="1911"/>
      <c r="F44" s="1911"/>
      <c r="G44" s="1911"/>
      <c r="H44" s="1911"/>
      <c r="I44" s="1715" t="s">
        <v>925</v>
      </c>
    </row>
    <row r="45" spans="1:9" ht="50.25" customHeight="1">
      <c r="A45" s="1718" t="s">
        <v>914</v>
      </c>
      <c r="B45" s="1912" t="s">
        <v>954</v>
      </c>
      <c r="C45" s="1912"/>
      <c r="D45" s="1912"/>
      <c r="E45" s="1912"/>
      <c r="F45" s="1912"/>
      <c r="G45" s="1912"/>
      <c r="H45" s="1912"/>
      <c r="I45" s="1715" t="s">
        <v>925</v>
      </c>
    </row>
    <row r="46" spans="1:9" ht="32">
      <c r="B46" s="1720" t="s">
        <v>955</v>
      </c>
      <c r="C46" s="1721"/>
      <c r="I46" s="1715" t="s">
        <v>956</v>
      </c>
    </row>
    <row r="47" spans="1:9" ht="16">
      <c r="B47" s="1722" t="s">
        <v>957</v>
      </c>
      <c r="C47" s="1723"/>
    </row>
    <row r="48" spans="1:9" ht="16">
      <c r="B48" s="1722" t="s">
        <v>958</v>
      </c>
      <c r="C48" s="1723"/>
    </row>
    <row r="49" spans="1:9" ht="16">
      <c r="B49" s="1722" t="s">
        <v>959</v>
      </c>
      <c r="C49" s="1723"/>
    </row>
    <row r="50" spans="1:9" ht="32">
      <c r="B50" s="1722" t="s">
        <v>960</v>
      </c>
      <c r="C50" s="1723"/>
    </row>
    <row r="51" spans="1:9" ht="32">
      <c r="B51" s="1722" t="s">
        <v>961</v>
      </c>
      <c r="C51" s="1723"/>
    </row>
    <row r="52" spans="1:9" ht="32">
      <c r="B52" s="1722" t="s">
        <v>962</v>
      </c>
      <c r="C52" s="1723"/>
    </row>
    <row r="53" spans="1:9" ht="16">
      <c r="B53" s="1722" t="s">
        <v>963</v>
      </c>
      <c r="C53" s="1723"/>
    </row>
    <row r="54" spans="1:9" ht="16">
      <c r="B54" s="1722" t="s">
        <v>964</v>
      </c>
      <c r="C54" s="1723"/>
    </row>
    <row r="55" spans="1:9" ht="96">
      <c r="A55" s="1718" t="s">
        <v>914</v>
      </c>
      <c r="B55" s="1727" t="s">
        <v>965</v>
      </c>
      <c r="C55" s="1908"/>
      <c r="D55" s="1908"/>
      <c r="E55" s="1908"/>
      <c r="F55" s="1908"/>
      <c r="G55" s="1908"/>
      <c r="H55" s="1908"/>
      <c r="I55" s="1715" t="s">
        <v>925</v>
      </c>
    </row>
    <row r="56" spans="1:9" ht="29">
      <c r="A56" s="1718" t="s">
        <v>914</v>
      </c>
      <c r="B56" s="1912" t="s">
        <v>966</v>
      </c>
      <c r="C56" s="1912"/>
      <c r="D56" s="1912"/>
      <c r="E56" s="1912"/>
      <c r="F56" s="1912"/>
      <c r="G56" s="1912"/>
      <c r="H56" s="1912"/>
      <c r="I56" s="1715" t="s">
        <v>925</v>
      </c>
    </row>
    <row r="57" spans="1:9" ht="32">
      <c r="A57" s="1718"/>
      <c r="B57" s="1720" t="s">
        <v>955</v>
      </c>
      <c r="C57" s="1721"/>
      <c r="I57" s="1715" t="s">
        <v>956</v>
      </c>
    </row>
    <row r="58" spans="1:9" ht="16">
      <c r="A58" s="1718"/>
      <c r="B58" s="1722" t="s">
        <v>957</v>
      </c>
      <c r="C58" s="1723"/>
    </row>
    <row r="59" spans="1:9" ht="16">
      <c r="A59" s="1718"/>
      <c r="B59" s="1722" t="s">
        <v>958</v>
      </c>
      <c r="C59" s="1723"/>
    </row>
    <row r="60" spans="1:9" ht="16">
      <c r="A60" s="1718"/>
      <c r="B60" s="1722" t="s">
        <v>959</v>
      </c>
      <c r="C60" s="1723"/>
    </row>
    <row r="61" spans="1:9" ht="32">
      <c r="A61" s="1718"/>
      <c r="B61" s="1722" t="s">
        <v>960</v>
      </c>
      <c r="C61" s="1723"/>
    </row>
    <row r="62" spans="1:9" ht="32">
      <c r="A62" s="1718"/>
      <c r="B62" s="1722" t="s">
        <v>967</v>
      </c>
      <c r="C62" s="1723"/>
    </row>
    <row r="63" spans="1:9" ht="32">
      <c r="A63" s="1718"/>
      <c r="B63" s="1722" t="s">
        <v>962</v>
      </c>
      <c r="C63" s="1723"/>
    </row>
    <row r="64" spans="1:9" ht="16">
      <c r="A64" s="1718"/>
      <c r="B64" s="1722" t="s">
        <v>963</v>
      </c>
      <c r="C64" s="1723"/>
    </row>
    <row r="65" spans="1:12" ht="16">
      <c r="A65" s="1718"/>
      <c r="B65" s="1722" t="s">
        <v>964</v>
      </c>
      <c r="C65" s="1723"/>
    </row>
    <row r="66" spans="1:12" ht="64">
      <c r="A66" s="1718"/>
      <c r="B66" s="1727" t="s">
        <v>968</v>
      </c>
      <c r="C66" s="1721"/>
      <c r="E66" s="1730"/>
      <c r="I66" s="1715" t="s">
        <v>925</v>
      </c>
    </row>
    <row r="67" spans="1:12" ht="33" customHeight="1">
      <c r="A67" s="1913" t="s">
        <v>969</v>
      </c>
      <c r="B67" s="1913"/>
      <c r="C67" s="1913"/>
      <c r="D67" s="1913"/>
      <c r="E67" s="1913"/>
      <c r="F67" s="1913"/>
      <c r="G67" s="1913"/>
      <c r="H67" s="1913"/>
    </row>
    <row r="68" spans="1:12" ht="138" customHeight="1">
      <c r="A68" s="1717" t="s">
        <v>912</v>
      </c>
      <c r="B68" s="1900" t="s">
        <v>970</v>
      </c>
      <c r="C68" s="1900"/>
      <c r="D68" s="1900"/>
      <c r="E68" s="1900"/>
      <c r="F68" s="1900"/>
      <c r="G68" s="1900"/>
      <c r="H68" s="1900"/>
      <c r="I68" s="1715" t="s">
        <v>925</v>
      </c>
    </row>
    <row r="69" spans="1:12" ht="81.75" customHeight="1">
      <c r="A69" s="1728" t="s">
        <v>936</v>
      </c>
      <c r="B69" s="1909" t="s">
        <v>971</v>
      </c>
      <c r="C69" s="1909"/>
      <c r="D69" s="1909"/>
      <c r="E69" s="1909"/>
      <c r="F69" s="1909"/>
      <c r="G69" s="1909"/>
      <c r="H69" s="1909"/>
      <c r="I69" s="1715" t="s">
        <v>925</v>
      </c>
    </row>
    <row r="70" spans="1:12" ht="210.75" customHeight="1">
      <c r="A70" s="1718" t="s">
        <v>972</v>
      </c>
      <c r="B70" s="1907" t="s">
        <v>973</v>
      </c>
      <c r="C70" s="1907"/>
      <c r="D70" s="1907"/>
      <c r="E70" s="1907"/>
      <c r="F70" s="1907"/>
      <c r="G70" s="1907"/>
      <c r="H70" s="1907"/>
      <c r="I70" s="1715" t="s">
        <v>925</v>
      </c>
    </row>
    <row r="71" spans="1:12" ht="96">
      <c r="B71" s="1731" t="s">
        <v>974</v>
      </c>
      <c r="C71" s="1732" t="s">
        <v>975</v>
      </c>
      <c r="D71" s="1732" t="s">
        <v>976</v>
      </c>
      <c r="E71" s="1732" t="s">
        <v>977</v>
      </c>
      <c r="F71" s="1732" t="s">
        <v>978</v>
      </c>
      <c r="G71" s="1733" t="s">
        <v>979</v>
      </c>
      <c r="I71" s="1734" t="s">
        <v>980</v>
      </c>
    </row>
    <row r="72" spans="1:12" ht="141" customHeight="1">
      <c r="B72" s="1722" t="s">
        <v>981</v>
      </c>
      <c r="C72" s="1735"/>
      <c r="D72" s="1736" t="s">
        <v>982</v>
      </c>
      <c r="E72" s="1736" t="s">
        <v>982</v>
      </c>
      <c r="F72" s="1736" t="s">
        <v>982</v>
      </c>
      <c r="G72" s="1737"/>
      <c r="I72" s="1738" t="s">
        <v>983</v>
      </c>
      <c r="J72" s="1738" t="s">
        <v>984</v>
      </c>
      <c r="K72" s="1738" t="s">
        <v>985</v>
      </c>
      <c r="L72" s="1738" t="s">
        <v>986</v>
      </c>
    </row>
    <row r="73" spans="1:12" ht="84">
      <c r="B73" s="1722" t="s">
        <v>987</v>
      </c>
      <c r="C73" s="1735"/>
      <c r="D73" s="1736" t="s">
        <v>982</v>
      </c>
      <c r="E73" s="1736" t="s">
        <v>982</v>
      </c>
      <c r="F73" s="1736" t="s">
        <v>982</v>
      </c>
      <c r="G73" s="1737"/>
      <c r="I73" s="1738" t="s">
        <v>988</v>
      </c>
      <c r="J73" s="1738" t="s">
        <v>989</v>
      </c>
    </row>
    <row r="74" spans="1:12" ht="42">
      <c r="B74" s="1722" t="s">
        <v>990</v>
      </c>
      <c r="C74" s="1735"/>
      <c r="D74" s="1736" t="s">
        <v>982</v>
      </c>
      <c r="E74" s="1736" t="s">
        <v>982</v>
      </c>
      <c r="F74" s="1736" t="s">
        <v>982</v>
      </c>
      <c r="G74" s="1737"/>
      <c r="I74" s="1738" t="s">
        <v>991</v>
      </c>
    </row>
    <row r="75" spans="1:12" ht="16">
      <c r="B75" s="1739" t="s">
        <v>992</v>
      </c>
      <c r="C75" s="1735"/>
      <c r="D75" s="1736" t="s">
        <v>982</v>
      </c>
      <c r="E75" s="1736" t="s">
        <v>982</v>
      </c>
      <c r="F75" s="1736" t="s">
        <v>982</v>
      </c>
      <c r="G75" s="1737"/>
      <c r="I75" s="1740" t="s">
        <v>993</v>
      </c>
    </row>
    <row r="76" spans="1:12" ht="48">
      <c r="B76" s="1739" t="s">
        <v>994</v>
      </c>
      <c r="C76" s="1735"/>
      <c r="D76" s="1736" t="s">
        <v>982</v>
      </c>
      <c r="E76" s="1736" t="s">
        <v>982</v>
      </c>
      <c r="F76" s="1736" t="s">
        <v>982</v>
      </c>
      <c r="G76" s="1737"/>
      <c r="I76" s="1740" t="s">
        <v>993</v>
      </c>
    </row>
    <row r="77" spans="1:12" ht="32">
      <c r="B77" s="1739" t="s">
        <v>995</v>
      </c>
      <c r="C77" s="1735"/>
      <c r="D77" s="1736" t="s">
        <v>982</v>
      </c>
      <c r="E77" s="1736" t="s">
        <v>982</v>
      </c>
      <c r="F77" s="1736" t="s">
        <v>982</v>
      </c>
      <c r="G77" s="1737"/>
      <c r="I77" s="1740" t="s">
        <v>993</v>
      </c>
    </row>
    <row r="78" spans="1:12" ht="28">
      <c r="B78" s="1739" t="s">
        <v>996</v>
      </c>
      <c r="C78" s="1735"/>
      <c r="D78" s="1736" t="s">
        <v>982</v>
      </c>
      <c r="E78" s="1736" t="s">
        <v>982</v>
      </c>
      <c r="F78" s="1736" t="s">
        <v>982</v>
      </c>
      <c r="G78" s="1737"/>
      <c r="I78" s="1738" t="s">
        <v>997</v>
      </c>
    </row>
    <row r="79" spans="1:12" ht="28">
      <c r="B79" s="1739" t="s">
        <v>998</v>
      </c>
      <c r="C79" s="1735"/>
      <c r="D79" s="1736" t="s">
        <v>982</v>
      </c>
      <c r="E79" s="1736" t="s">
        <v>982</v>
      </c>
      <c r="F79" s="1736" t="s">
        <v>982</v>
      </c>
      <c r="G79" s="1737"/>
      <c r="I79" s="1738" t="s">
        <v>999</v>
      </c>
    </row>
    <row r="80" spans="1:12" ht="32">
      <c r="B80" s="1739" t="s">
        <v>1000</v>
      </c>
      <c r="C80" s="1735"/>
      <c r="D80" s="1736" t="s">
        <v>982</v>
      </c>
      <c r="E80" s="1736" t="s">
        <v>982</v>
      </c>
      <c r="F80" s="1736" t="s">
        <v>982</v>
      </c>
      <c r="G80" s="1737"/>
      <c r="I80" s="1740" t="s">
        <v>993</v>
      </c>
    </row>
    <row r="81" spans="1:9" ht="16">
      <c r="B81" s="1739" t="s">
        <v>1001</v>
      </c>
      <c r="C81" s="1735"/>
      <c r="D81" s="1736" t="s">
        <v>982</v>
      </c>
      <c r="E81" s="1736" t="s">
        <v>982</v>
      </c>
      <c r="F81" s="1736" t="s">
        <v>982</v>
      </c>
      <c r="G81" s="1737"/>
      <c r="I81" s="1740" t="s">
        <v>993</v>
      </c>
    </row>
    <row r="82" spans="1:9" ht="16">
      <c r="B82" s="1739" t="s">
        <v>1002</v>
      </c>
      <c r="C82" s="1735"/>
      <c r="D82" s="1736" t="s">
        <v>982</v>
      </c>
      <c r="E82" s="1736" t="s">
        <v>982</v>
      </c>
      <c r="F82" s="1736" t="s">
        <v>982</v>
      </c>
      <c r="G82" s="1737"/>
      <c r="I82" s="1740" t="s">
        <v>993</v>
      </c>
    </row>
    <row r="83" spans="1:9" ht="32">
      <c r="B83" s="1739" t="s">
        <v>1003</v>
      </c>
      <c r="C83" s="1735"/>
      <c r="D83" s="1736" t="s">
        <v>982</v>
      </c>
      <c r="E83" s="1736" t="s">
        <v>982</v>
      </c>
      <c r="F83" s="1736" t="s">
        <v>982</v>
      </c>
      <c r="G83" s="1737"/>
      <c r="I83" s="1740" t="s">
        <v>993</v>
      </c>
    </row>
    <row r="84" spans="1:9" ht="16">
      <c r="B84" s="1722" t="s">
        <v>1004</v>
      </c>
      <c r="C84" s="1735"/>
      <c r="D84" s="1736" t="s">
        <v>982</v>
      </c>
      <c r="E84" s="1736" t="s">
        <v>982</v>
      </c>
      <c r="F84" s="1736" t="s">
        <v>982</v>
      </c>
      <c r="G84" s="1737"/>
      <c r="I84" s="1740" t="s">
        <v>993</v>
      </c>
    </row>
    <row r="85" spans="1:9" ht="16">
      <c r="B85" s="1739" t="s">
        <v>1005</v>
      </c>
      <c r="C85" s="1735"/>
      <c r="D85" s="1736" t="s">
        <v>982</v>
      </c>
      <c r="E85" s="1736" t="s">
        <v>982</v>
      </c>
      <c r="F85" s="1736" t="s">
        <v>982</v>
      </c>
      <c r="G85" s="1737"/>
      <c r="I85" s="1740" t="s">
        <v>993</v>
      </c>
    </row>
    <row r="86" spans="1:9" ht="16">
      <c r="B86" s="1739" t="s">
        <v>1006</v>
      </c>
      <c r="C86" s="1735"/>
      <c r="D86" s="1736" t="s">
        <v>982</v>
      </c>
      <c r="E86" s="1736" t="s">
        <v>982</v>
      </c>
      <c r="F86" s="1736" t="s">
        <v>982</v>
      </c>
      <c r="G86" s="1737"/>
      <c r="I86" s="1740" t="s">
        <v>993</v>
      </c>
    </row>
    <row r="87" spans="1:9" ht="32">
      <c r="B87" s="1739" t="s">
        <v>1007</v>
      </c>
      <c r="C87" s="1735"/>
      <c r="D87" s="1736" t="s">
        <v>982</v>
      </c>
      <c r="E87" s="1736" t="s">
        <v>982</v>
      </c>
      <c r="F87" s="1736" t="s">
        <v>982</v>
      </c>
      <c r="G87" s="1737"/>
      <c r="I87" s="1738" t="s">
        <v>1008</v>
      </c>
    </row>
    <row r="88" spans="1:9" ht="16">
      <c r="B88" s="1722" t="s">
        <v>1009</v>
      </c>
      <c r="C88" s="1735"/>
      <c r="D88" s="1736" t="s">
        <v>982</v>
      </c>
      <c r="E88" s="1736" t="s">
        <v>982</v>
      </c>
      <c r="F88" s="1736" t="s">
        <v>982</v>
      </c>
      <c r="G88" s="1737"/>
      <c r="I88" s="1740" t="s">
        <v>993</v>
      </c>
    </row>
    <row r="89" spans="1:9" ht="16">
      <c r="B89" s="1722" t="s">
        <v>923</v>
      </c>
      <c r="C89" s="1735"/>
      <c r="D89" s="1736" t="s">
        <v>982</v>
      </c>
      <c r="E89" s="1736" t="s">
        <v>982</v>
      </c>
      <c r="F89" s="1736" t="s">
        <v>982</v>
      </c>
      <c r="G89" s="1737"/>
    </row>
    <row r="90" spans="1:9" ht="84" customHeight="1">
      <c r="B90" s="1722" t="s">
        <v>1010</v>
      </c>
      <c r="C90" s="1741" t="s">
        <v>1011</v>
      </c>
      <c r="D90" s="1742">
        <f>SUM(D72:D89)</f>
        <v>0</v>
      </c>
      <c r="E90" s="1742">
        <f>SUM(E72:E89)</f>
        <v>0</v>
      </c>
      <c r="F90" s="1742">
        <f>SUM(F72:F89)</f>
        <v>0</v>
      </c>
      <c r="G90" s="1743" t="s">
        <v>1011</v>
      </c>
      <c r="I90" s="1715" t="s">
        <v>1012</v>
      </c>
    </row>
    <row r="91" spans="1:9" ht="96">
      <c r="A91" s="1718" t="s">
        <v>914</v>
      </c>
      <c r="B91" s="1727" t="s">
        <v>1013</v>
      </c>
      <c r="C91" s="1908"/>
      <c r="D91" s="1908"/>
      <c r="E91" s="1908"/>
      <c r="F91" s="1908"/>
      <c r="G91" s="1908"/>
      <c r="H91" s="1908"/>
      <c r="I91" s="1715" t="s">
        <v>925</v>
      </c>
    </row>
    <row r="92" spans="1:9" ht="86.25" customHeight="1">
      <c r="A92" s="1728" t="s">
        <v>936</v>
      </c>
      <c r="B92" s="1909" t="s">
        <v>1014</v>
      </c>
      <c r="C92" s="1909"/>
      <c r="D92" s="1909"/>
      <c r="E92" s="1909"/>
      <c r="F92" s="1909"/>
      <c r="G92" s="1909"/>
      <c r="H92" s="1909"/>
      <c r="I92" s="1715" t="s">
        <v>925</v>
      </c>
    </row>
    <row r="93" spans="1:9" ht="42.75" customHeight="1">
      <c r="A93" s="1718" t="s">
        <v>972</v>
      </c>
      <c r="B93" s="1907" t="s">
        <v>1015</v>
      </c>
      <c r="C93" s="1907"/>
      <c r="D93" s="1907"/>
      <c r="E93" s="1907"/>
      <c r="F93" s="1907"/>
      <c r="G93" s="1907"/>
      <c r="H93" s="1907"/>
      <c r="I93" s="1715" t="s">
        <v>925</v>
      </c>
    </row>
    <row r="94" spans="1:9" ht="16">
      <c r="B94" s="1731" t="s">
        <v>1016</v>
      </c>
      <c r="C94" s="1732" t="s">
        <v>1017</v>
      </c>
      <c r="D94" s="1732" t="s">
        <v>1018</v>
      </c>
    </row>
    <row r="95" spans="1:9" ht="112">
      <c r="B95" s="1722" t="s">
        <v>1019</v>
      </c>
      <c r="C95" s="1735"/>
      <c r="D95" s="1736"/>
      <c r="I95" s="1715" t="s">
        <v>925</v>
      </c>
    </row>
    <row r="96" spans="1:9" ht="144">
      <c r="B96" s="1722" t="s">
        <v>1020</v>
      </c>
      <c r="C96" s="1735"/>
      <c r="D96" s="1736"/>
      <c r="I96" s="1715" t="s">
        <v>925</v>
      </c>
    </row>
    <row r="97" spans="1:9" ht="80">
      <c r="B97" s="1722" t="s">
        <v>1021</v>
      </c>
      <c r="C97" s="1735"/>
      <c r="D97" s="1736"/>
      <c r="I97" s="1715" t="s">
        <v>925</v>
      </c>
    </row>
    <row r="98" spans="1:9" ht="64">
      <c r="B98" s="1722" t="s">
        <v>1022</v>
      </c>
      <c r="C98" s="1744" t="s">
        <v>1023</v>
      </c>
      <c r="D98" s="1736" t="s">
        <v>1024</v>
      </c>
    </row>
    <row r="99" spans="1:9" ht="19.5" customHeight="1">
      <c r="A99" s="1906" t="s">
        <v>1025</v>
      </c>
      <c r="B99" s="1906"/>
      <c r="C99" s="1906"/>
      <c r="D99" s="1906"/>
      <c r="E99" s="1906"/>
      <c r="F99" s="1906"/>
      <c r="G99" s="1906"/>
      <c r="H99" s="1906"/>
    </row>
    <row r="100" spans="1:9" ht="45" customHeight="1">
      <c r="A100" s="1717" t="s">
        <v>912</v>
      </c>
      <c r="B100" s="1900" t="s">
        <v>1026</v>
      </c>
      <c r="C100" s="1900"/>
      <c r="D100" s="1900"/>
      <c r="E100" s="1900"/>
      <c r="F100" s="1900"/>
      <c r="G100" s="1900"/>
      <c r="H100" s="1900"/>
      <c r="I100" s="1715"/>
    </row>
    <row r="101" spans="1:9" ht="29">
      <c r="A101" s="1718" t="s">
        <v>914</v>
      </c>
      <c r="B101" s="1914" t="s">
        <v>1027</v>
      </c>
      <c r="C101" s="1914"/>
      <c r="D101" s="1914"/>
      <c r="E101" s="1914"/>
      <c r="F101" s="1914"/>
      <c r="G101" s="1914"/>
      <c r="H101" s="1914"/>
      <c r="I101" s="1715" t="s">
        <v>1028</v>
      </c>
    </row>
    <row r="102" spans="1:9" ht="15">
      <c r="B102" s="1745" t="s">
        <v>1029</v>
      </c>
      <c r="C102" s="1746"/>
    </row>
    <row r="103" spans="1:9" ht="15">
      <c r="B103" s="1745" t="s">
        <v>1030</v>
      </c>
      <c r="C103" s="1737"/>
    </row>
    <row r="104" spans="1:9" ht="15">
      <c r="B104" s="1745" t="s">
        <v>1031</v>
      </c>
      <c r="C104" s="1737"/>
    </row>
    <row r="105" spans="1:9" ht="15">
      <c r="B105" s="1745" t="s">
        <v>1032</v>
      </c>
      <c r="C105" s="1737"/>
    </row>
    <row r="106" spans="1:9" ht="25">
      <c r="A106" s="1718" t="s">
        <v>914</v>
      </c>
      <c r="B106" s="1914" t="s">
        <v>1033</v>
      </c>
      <c r="C106" s="1914"/>
      <c r="D106" s="1914"/>
      <c r="E106" s="1914"/>
      <c r="F106" s="1914"/>
      <c r="G106" s="1914"/>
      <c r="H106" s="1914"/>
    </row>
    <row r="107" spans="1:9" ht="15">
      <c r="B107" s="1747" t="s">
        <v>1034</v>
      </c>
      <c r="C107" s="1746"/>
    </row>
    <row r="108" spans="1:9" ht="15">
      <c r="B108" s="1747" t="s">
        <v>1035</v>
      </c>
      <c r="C108" s="1746"/>
    </row>
    <row r="109" spans="1:9" ht="15">
      <c r="B109" s="1747" t="s">
        <v>1036</v>
      </c>
      <c r="C109" s="1746"/>
    </row>
    <row r="110" spans="1:9" ht="15">
      <c r="B110" s="1747" t="s">
        <v>1037</v>
      </c>
      <c r="C110" s="1737"/>
    </row>
    <row r="111" spans="1:9" ht="15">
      <c r="B111" s="1747" t="s">
        <v>1038</v>
      </c>
      <c r="C111" s="1737"/>
    </row>
    <row r="112" spans="1:9" ht="15">
      <c r="B112" s="1747" t="s">
        <v>1039</v>
      </c>
      <c r="C112" s="1737"/>
    </row>
    <row r="113" spans="1:8" ht="15">
      <c r="B113" s="1747" t="s">
        <v>1040</v>
      </c>
      <c r="C113" s="1746"/>
    </row>
    <row r="114" spans="1:8" ht="25">
      <c r="A114" s="1718" t="s">
        <v>914</v>
      </c>
      <c r="B114" s="1914" t="s">
        <v>1041</v>
      </c>
      <c r="C114" s="1914"/>
      <c r="D114" s="1914"/>
      <c r="E114" s="1914"/>
      <c r="F114" s="1914"/>
      <c r="G114" s="1914"/>
      <c r="H114" s="1914"/>
    </row>
    <row r="115" spans="1:8" ht="15">
      <c r="B115" s="1745" t="s">
        <v>1042</v>
      </c>
      <c r="C115" s="1746"/>
    </row>
    <row r="116" spans="1:8" ht="15">
      <c r="B116" s="1745" t="s">
        <v>1043</v>
      </c>
      <c r="C116" s="1737"/>
    </row>
    <row r="117" spans="1:8" ht="15">
      <c r="B117" s="1745" t="s">
        <v>1044</v>
      </c>
      <c r="C117" s="1737"/>
    </row>
    <row r="118" spans="1:8" ht="15">
      <c r="B118" s="1745" t="s">
        <v>1045</v>
      </c>
      <c r="C118" s="1737"/>
    </row>
    <row r="119" spans="1:8" ht="15">
      <c r="B119" s="1745" t="s">
        <v>1046</v>
      </c>
      <c r="C119" s="1746"/>
    </row>
    <row r="120" spans="1:8" ht="25">
      <c r="A120" s="1718" t="s">
        <v>914</v>
      </c>
      <c r="B120" s="1914" t="s">
        <v>1047</v>
      </c>
      <c r="C120" s="1914"/>
      <c r="D120" s="1914"/>
      <c r="E120" s="1914"/>
      <c r="F120" s="1914"/>
      <c r="G120" s="1914"/>
      <c r="H120" s="1914"/>
    </row>
    <row r="121" spans="1:8" ht="15">
      <c r="B121" s="1745" t="s">
        <v>1048</v>
      </c>
      <c r="C121" s="1746"/>
    </row>
    <row r="122" spans="1:8" ht="15">
      <c r="B122" s="1745" t="s">
        <v>1049</v>
      </c>
      <c r="C122" s="1737"/>
    </row>
    <row r="123" spans="1:8" ht="32">
      <c r="B123" s="1722" t="s">
        <v>1050</v>
      </c>
      <c r="C123" s="1737"/>
    </row>
    <row r="124" spans="1:8" ht="15">
      <c r="B124" s="1745" t="s">
        <v>1051</v>
      </c>
      <c r="C124" s="1737"/>
    </row>
    <row r="125" spans="1:8" ht="15">
      <c r="B125" s="1745" t="s">
        <v>1046</v>
      </c>
      <c r="C125" s="1746"/>
    </row>
    <row r="126" spans="1:8" ht="25">
      <c r="A126" s="1718" t="s">
        <v>914</v>
      </c>
      <c r="B126" s="1914" t="s">
        <v>1052</v>
      </c>
      <c r="C126" s="1914"/>
      <c r="D126" s="1914"/>
      <c r="E126" s="1914"/>
      <c r="F126" s="1914"/>
      <c r="G126" s="1914"/>
      <c r="H126" s="1914"/>
    </row>
    <row r="127" spans="1:8" ht="42.75" customHeight="1">
      <c r="B127" s="1720" t="s">
        <v>1053</v>
      </c>
      <c r="C127" s="1746"/>
    </row>
    <row r="128" spans="1:8" ht="48">
      <c r="B128" s="1722" t="s">
        <v>1054</v>
      </c>
      <c r="C128" s="1737"/>
    </row>
    <row r="129" spans="1:8" ht="32">
      <c r="B129" s="1722" t="s">
        <v>1055</v>
      </c>
      <c r="C129" s="1737"/>
    </row>
    <row r="130" spans="1:8" ht="32">
      <c r="B130" s="1722" t="s">
        <v>1056</v>
      </c>
      <c r="C130" s="1737"/>
    </row>
    <row r="131" spans="1:8" ht="25">
      <c r="A131" s="1718" t="s">
        <v>914</v>
      </c>
      <c r="B131" s="1914" t="s">
        <v>1057</v>
      </c>
      <c r="C131" s="1914"/>
      <c r="D131" s="1914"/>
      <c r="E131" s="1914"/>
      <c r="F131" s="1914"/>
      <c r="G131" s="1914"/>
      <c r="H131" s="1914"/>
    </row>
    <row r="132" spans="1:8" ht="48">
      <c r="B132" s="1720" t="s">
        <v>1058</v>
      </c>
      <c r="C132" s="1746"/>
    </row>
    <row r="133" spans="1:8" ht="80">
      <c r="B133" s="1722" t="s">
        <v>1059</v>
      </c>
      <c r="C133" s="1737"/>
    </row>
    <row r="134" spans="1:8" ht="64">
      <c r="B134" s="1722" t="s">
        <v>1060</v>
      </c>
      <c r="C134" s="1737"/>
    </row>
    <row r="135" spans="1:8" ht="32">
      <c r="B135" s="1722" t="s">
        <v>1061</v>
      </c>
      <c r="C135" s="1737"/>
    </row>
    <row r="136" spans="1:8" ht="32">
      <c r="B136" s="1722" t="s">
        <v>1062</v>
      </c>
      <c r="C136" s="1737"/>
    </row>
    <row r="137" spans="1:8" ht="25">
      <c r="A137" s="1718" t="s">
        <v>914</v>
      </c>
      <c r="B137" s="1914" t="s">
        <v>1063</v>
      </c>
      <c r="C137" s="1914"/>
      <c r="D137" s="1914"/>
      <c r="E137" s="1914"/>
      <c r="F137" s="1914"/>
      <c r="G137" s="1914"/>
      <c r="H137" s="1914"/>
    </row>
    <row r="138" spans="1:8" ht="15">
      <c r="B138" s="1745" t="s">
        <v>1064</v>
      </c>
      <c r="C138" s="1746"/>
    </row>
    <row r="139" spans="1:8" ht="15">
      <c r="B139" s="1745" t="s">
        <v>1065</v>
      </c>
      <c r="C139" s="1737"/>
    </row>
    <row r="140" spans="1:8" ht="15">
      <c r="B140" s="1745" t="s">
        <v>1066</v>
      </c>
      <c r="C140" s="1737"/>
    </row>
  </sheetData>
  <mergeCells count="34">
    <mergeCell ref="B120:H120"/>
    <mergeCell ref="B126:H126"/>
    <mergeCell ref="B131:H131"/>
    <mergeCell ref="B137:H137"/>
    <mergeCell ref="B93:H93"/>
    <mergeCell ref="A99:H99"/>
    <mergeCell ref="B100:H100"/>
    <mergeCell ref="B101:H101"/>
    <mergeCell ref="B106:H106"/>
    <mergeCell ref="B114:H114"/>
    <mergeCell ref="B92:H92"/>
    <mergeCell ref="B28:H28"/>
    <mergeCell ref="B29:H29"/>
    <mergeCell ref="C44:H44"/>
    <mergeCell ref="B45:H45"/>
    <mergeCell ref="C55:H55"/>
    <mergeCell ref="B56:H56"/>
    <mergeCell ref="A67:H67"/>
    <mergeCell ref="B68:H68"/>
    <mergeCell ref="B69:H69"/>
    <mergeCell ref="B70:H70"/>
    <mergeCell ref="C91:H91"/>
    <mergeCell ref="B27:H27"/>
    <mergeCell ref="A1:H1"/>
    <mergeCell ref="B2:H2"/>
    <mergeCell ref="B3:H3"/>
    <mergeCell ref="B4:H4"/>
    <mergeCell ref="B5:H5"/>
    <mergeCell ref="A7:H7"/>
    <mergeCell ref="B8:H8"/>
    <mergeCell ref="B9:H9"/>
    <mergeCell ref="B17:H17"/>
    <mergeCell ref="C25:H25"/>
    <mergeCell ref="A26:H26"/>
  </mergeCells>
  <pageMargins left="0.7" right="0.7" top="0.75" bottom="0.75" header="0.3" footer="0.3"/>
  <pageSetup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D51"/>
  <sheetViews>
    <sheetView showGridLines="0" zoomScale="120" zoomScaleNormal="120" zoomScalePageLayoutView="120" workbookViewId="0">
      <selection activeCell="B38" sqref="B38"/>
    </sheetView>
  </sheetViews>
  <sheetFormatPr baseColWidth="10" defaultColWidth="9.1640625" defaultRowHeight="14"/>
  <cols>
    <col min="1" max="1" width="3" style="658" bestFit="1" customWidth="1"/>
    <col min="2" max="2" width="90.83203125" style="1540" customWidth="1"/>
    <col min="3" max="3" width="11.5" style="1540" customWidth="1"/>
    <col min="4" max="4" width="7.83203125" style="1540" customWidth="1"/>
    <col min="5" max="16384" width="9.1640625" style="658"/>
  </cols>
  <sheetData>
    <row r="1" spans="1:2">
      <c r="A1" s="1664"/>
      <c r="B1" s="1665" t="s">
        <v>412</v>
      </c>
    </row>
    <row r="2" spans="1:2" ht="5.25" customHeight="1">
      <c r="B2" s="1433"/>
    </row>
    <row r="3" spans="1:2" ht="25">
      <c r="A3" s="1666">
        <v>1</v>
      </c>
      <c r="B3" s="1667" t="s">
        <v>87</v>
      </c>
    </row>
    <row r="4" spans="1:2" ht="6" customHeight="1">
      <c r="A4" s="1666"/>
      <c r="B4" s="1668"/>
    </row>
    <row r="5" spans="1:2" ht="25">
      <c r="A5" s="1666">
        <v>2</v>
      </c>
      <c r="B5" s="1667" t="s">
        <v>379</v>
      </c>
    </row>
    <row r="6" spans="1:2" ht="6" customHeight="1">
      <c r="A6" s="1669"/>
    </row>
    <row r="7" spans="1:2" ht="25">
      <c r="A7" s="1670">
        <v>3</v>
      </c>
      <c r="B7" s="1671" t="s">
        <v>240</v>
      </c>
    </row>
    <row r="8" spans="1:2" ht="12" customHeight="1">
      <c r="A8" s="1672" t="s">
        <v>674</v>
      </c>
      <c r="B8" s="1540" t="s">
        <v>675</v>
      </c>
    </row>
    <row r="9" spans="1:2" ht="13.25" customHeight="1">
      <c r="A9" s="1670">
        <v>4</v>
      </c>
      <c r="B9" s="1540" t="s">
        <v>283</v>
      </c>
    </row>
    <row r="10" spans="1:2" ht="13.25" customHeight="1">
      <c r="A10" s="1669"/>
      <c r="B10" s="1540" t="s">
        <v>249</v>
      </c>
    </row>
    <row r="11" spans="1:2" ht="13.25" customHeight="1">
      <c r="A11" s="1669"/>
      <c r="B11" s="1540" t="s">
        <v>439</v>
      </c>
    </row>
    <row r="12" spans="1:2" ht="13.25" customHeight="1">
      <c r="A12" s="1669"/>
      <c r="B12" s="1540" t="s">
        <v>440</v>
      </c>
    </row>
    <row r="13" spans="1:2" ht="13.25" customHeight="1">
      <c r="A13" s="1669"/>
      <c r="B13" s="1540" t="s">
        <v>88</v>
      </c>
    </row>
    <row r="14" spans="1:2" ht="6" customHeight="1">
      <c r="A14" s="1673"/>
      <c r="B14" s="1668"/>
    </row>
    <row r="15" spans="1:2" ht="49">
      <c r="A15" s="1670">
        <v>5</v>
      </c>
      <c r="B15" s="1671" t="s">
        <v>63</v>
      </c>
    </row>
    <row r="16" spans="1:2" ht="6" customHeight="1">
      <c r="A16" s="1674"/>
      <c r="B16" s="1675"/>
    </row>
    <row r="17" spans="1:4" ht="33.75" customHeight="1">
      <c r="A17" s="1676">
        <v>6</v>
      </c>
      <c r="B17" s="1462" t="s">
        <v>447</v>
      </c>
    </row>
    <row r="18" spans="1:4" ht="6" customHeight="1">
      <c r="A18" s="1677"/>
      <c r="B18" s="1668"/>
    </row>
    <row r="19" spans="1:4" ht="13.25" customHeight="1">
      <c r="A19" s="1678">
        <v>7</v>
      </c>
      <c r="B19" s="1668" t="s">
        <v>127</v>
      </c>
      <c r="D19" s="1679"/>
    </row>
    <row r="20" spans="1:4" ht="6" customHeight="1">
      <c r="A20" s="1680"/>
      <c r="B20" s="1668"/>
    </row>
    <row r="21" spans="1:4" ht="20.75" customHeight="1">
      <c r="A21" s="1678">
        <v>8</v>
      </c>
      <c r="B21" s="1681" t="s">
        <v>672</v>
      </c>
    </row>
    <row r="22" spans="1:4" ht="6" customHeight="1">
      <c r="A22" s="1678"/>
      <c r="B22" s="1681"/>
    </row>
    <row r="23" spans="1:4" ht="16">
      <c r="A23" s="1682">
        <v>9</v>
      </c>
      <c r="B23" s="1681" t="s">
        <v>673</v>
      </c>
    </row>
    <row r="24" spans="1:4" ht="6" customHeight="1">
      <c r="A24" s="1677"/>
      <c r="B24" s="1668"/>
    </row>
    <row r="25" spans="1:4" ht="13.25" customHeight="1">
      <c r="A25" s="1683">
        <v>10</v>
      </c>
      <c r="B25" s="1684" t="s">
        <v>677</v>
      </c>
    </row>
    <row r="26" spans="1:4" ht="6" customHeight="1">
      <c r="A26" s="1470"/>
    </row>
    <row r="27" spans="1:4" ht="13.25" customHeight="1">
      <c r="A27" s="1685">
        <v>11</v>
      </c>
      <c r="B27" s="1686" t="s">
        <v>445</v>
      </c>
    </row>
    <row r="28" spans="1:4" ht="6" customHeight="1"/>
    <row r="29" spans="1:4" ht="16">
      <c r="A29" s="1687" t="s">
        <v>474</v>
      </c>
      <c r="B29" s="1688" t="s">
        <v>380</v>
      </c>
    </row>
    <row r="30" spans="1:4" ht="6" customHeight="1">
      <c r="A30" s="1470"/>
    </row>
    <row r="31" spans="1:4" ht="24">
      <c r="A31" s="1687" t="s">
        <v>293</v>
      </c>
      <c r="B31" s="1689" t="s">
        <v>441</v>
      </c>
    </row>
    <row r="32" spans="1:4" ht="6" customHeight="1">
      <c r="A32" s="1690"/>
      <c r="B32" s="1691"/>
    </row>
    <row r="33" spans="1:2" ht="20.25" customHeight="1">
      <c r="A33" s="1692">
        <v>14</v>
      </c>
      <c r="B33" s="1693" t="s">
        <v>855</v>
      </c>
    </row>
    <row r="34" spans="1:2" ht="6" customHeight="1"/>
    <row r="35" spans="1:2" ht="24">
      <c r="A35" s="1694">
        <v>15</v>
      </c>
      <c r="B35" s="1695" t="s">
        <v>856</v>
      </c>
    </row>
    <row r="36" spans="1:2" ht="8.25" customHeight="1">
      <c r="A36" s="1696"/>
      <c r="B36" s="1697"/>
    </row>
    <row r="37" spans="1:2" ht="11.25" customHeight="1">
      <c r="A37" s="1694">
        <v>16</v>
      </c>
      <c r="B37" s="1698" t="s">
        <v>664</v>
      </c>
    </row>
    <row r="38" spans="1:2">
      <c r="B38" s="1671" t="s">
        <v>665</v>
      </c>
    </row>
    <row r="39" spans="1:2">
      <c r="B39" s="1699" t="s">
        <v>666</v>
      </c>
    </row>
    <row r="40" spans="1:2">
      <c r="B40" s="1540" t="s">
        <v>667</v>
      </c>
    </row>
    <row r="51" spans="4:4">
      <c r="D51" s="1675"/>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C43"/>
  <sheetViews>
    <sheetView showGridLines="0" zoomScale="110" zoomScaleNormal="110" zoomScalePageLayoutView="110" workbookViewId="0">
      <selection activeCell="C28" sqref="C28"/>
    </sheetView>
  </sheetViews>
  <sheetFormatPr baseColWidth="10" defaultColWidth="9.1640625" defaultRowHeight="14"/>
  <cols>
    <col min="1" max="1" width="3" style="1660" customWidth="1"/>
    <col min="2" max="2" width="73.6640625" style="1445" customWidth="1"/>
    <col min="3" max="3" width="40.5" style="1445" customWidth="1"/>
    <col min="4" max="4" width="7.6640625" style="1445" customWidth="1"/>
    <col min="5" max="7" width="2.83203125" style="1445" customWidth="1"/>
    <col min="8" max="16384" width="9.1640625" style="1445"/>
  </cols>
  <sheetData>
    <row r="1" spans="1:3">
      <c r="A1" s="1919" t="s">
        <v>498</v>
      </c>
      <c r="B1" s="1920"/>
      <c r="C1" s="1921"/>
    </row>
    <row r="2" spans="1:3">
      <c r="A2" s="1922" t="s">
        <v>493</v>
      </c>
      <c r="B2" s="1923"/>
      <c r="C2" s="1924"/>
    </row>
    <row r="3" spans="1:3">
      <c r="A3" s="1922" t="s">
        <v>494</v>
      </c>
      <c r="B3" s="1923"/>
      <c r="C3" s="1924"/>
    </row>
    <row r="4" spans="1:3" ht="15" thickBot="1">
      <c r="A4" s="1925" t="s">
        <v>495</v>
      </c>
      <c r="B4" s="1926"/>
      <c r="C4" s="1927"/>
    </row>
    <row r="5" spans="1:3" s="1703" customFormat="1" ht="30" customHeight="1" thickTop="1" thickBot="1">
      <c r="A5" s="1700"/>
      <c r="B5" s="1701" t="s">
        <v>192</v>
      </c>
      <c r="C5" s="1702" t="s">
        <v>462</v>
      </c>
    </row>
    <row r="6" spans="1:3" ht="16" thickTop="1">
      <c r="A6" s="1638"/>
      <c r="B6" s="1639" t="s">
        <v>444</v>
      </c>
      <c r="C6" s="1640"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ht="15">
      <c r="A7" s="1641"/>
      <c r="B7" s="1642" t="s">
        <v>826</v>
      </c>
      <c r="C7" s="1643" t="str">
        <f>IF(AND(C6='DeficitBudgetSum Calc 19'!F15,'DefReductPlan 20-24'!Z22&gt;0),"Budget Plan Completed",IF(AND(C6='DeficitBudgetSum Calc 19'!F15,'DefReductPlan 20-24'!Z22=0),"Please complete the deficit reduction plan prior to submission.",""))</f>
        <v/>
      </c>
    </row>
    <row r="8" spans="1:3">
      <c r="A8" s="1644">
        <v>1</v>
      </c>
      <c r="B8" s="1645" t="s">
        <v>463</v>
      </c>
      <c r="C8" s="1646"/>
    </row>
    <row r="9" spans="1:3">
      <c r="A9" s="1647"/>
      <c r="B9" s="1648" t="s">
        <v>543</v>
      </c>
      <c r="C9" s="1649" t="str">
        <f>IF(Cover!B5="X","CASH",IF(Cover!B6="X","ACCRUAL ","PLEASE CHECK AN ACCOUNTING BASIS."))</f>
        <v xml:space="preserve">ACCRUAL </v>
      </c>
    </row>
    <row r="10" spans="1:3">
      <c r="A10" s="1650">
        <v>2</v>
      </c>
      <c r="B10" s="1930" t="s">
        <v>827</v>
      </c>
      <c r="C10" s="1931"/>
    </row>
    <row r="11" spans="1:3" ht="22.5" customHeight="1">
      <c r="A11" s="1651"/>
      <c r="B11" s="1652" t="s">
        <v>902</v>
      </c>
      <c r="C11" s="1653" t="str">
        <f>IF(AND(ISNUMBER('BudgetSum 2-3'!C3),ISNUMBER('BudgetSum 2-3'!D3),ISNUMBER('BudgetSum 2-3'!E3),ISNUMBER('BudgetSum 2-3'!F3),ISNUMBER('BudgetSum 2-3'!G3),ISNUMBER('BudgetSum 2-3'!H3),ISNUMBER('BudgetSum 2-3'!I3),ISNUMBER('BudgetSum 2-3'!J3),ISNUMBER('BudgetSum 2-3'!K3)),"OK","CHECK ERROR- IF ZERO, ENTER NUMER 0 ")</f>
        <v>OK</v>
      </c>
    </row>
    <row r="12" spans="1:3" ht="26">
      <c r="A12" s="1651"/>
      <c r="B12" s="1652" t="s">
        <v>828</v>
      </c>
      <c r="C12" s="1653" t="str">
        <f>IF(SUM('BudgetSum 2-3'!C29:D29,'BudgetSum 2-3'!F29)&lt;&gt;SUM('BudgetSum 2-3'!C52:D52,'BudgetSum 2-3'!F52),"Check Error!","OK")</f>
        <v>OK</v>
      </c>
    </row>
    <row r="13" spans="1:3" ht="26">
      <c r="A13" s="1651"/>
      <c r="B13" s="1652" t="s">
        <v>829</v>
      </c>
      <c r="C13" s="1653" t="str">
        <f>IF(SUM('BudgetSum 2-3'!C30:K30)&lt;&gt;SUM('BudgetSum 2-3'!C53:J53),"Check Error!","OK")</f>
        <v>OK</v>
      </c>
    </row>
    <row r="14" spans="1:3" ht="26">
      <c r="A14" s="1654"/>
      <c r="B14" s="1655" t="s">
        <v>830</v>
      </c>
      <c r="C14" s="1653" t="str">
        <f>IF(('BudgetSum 2-3'!E39)&lt;&gt;SUM('BudgetSum 2-3'!C57:H60),"Check Error!","OK")</f>
        <v>OK</v>
      </c>
    </row>
    <row r="15" spans="1:3" ht="26">
      <c r="A15" s="1654"/>
      <c r="B15" s="1655" t="s">
        <v>831</v>
      </c>
      <c r="C15" s="1653" t="str">
        <f>IF(('BudgetSum 2-3'!E40)&lt;&gt;SUM('BudgetSum 2-3'!C61:H64),"Check Error!","OK")</f>
        <v>OK</v>
      </c>
    </row>
    <row r="16" spans="1:3" ht="26">
      <c r="A16" s="1654"/>
      <c r="B16" s="1655" t="s">
        <v>832</v>
      </c>
      <c r="C16" s="1653" t="str">
        <f>IF(('BudgetSum 2-3'!E41)&lt;&gt;SUM('BudgetSum 2-3'!C65:D68),"Check Error!","OK")</f>
        <v>OK</v>
      </c>
    </row>
    <row r="17" spans="1:3" ht="26">
      <c r="A17" s="1654"/>
      <c r="B17" s="1655" t="s">
        <v>833</v>
      </c>
      <c r="C17" s="1653" t="str">
        <f>IF(('BudgetSum 2-3'!E42)&lt;&gt;SUM('BudgetSum 2-3'!C69:D72),"Check Error!","OK")</f>
        <v>OK</v>
      </c>
    </row>
    <row r="18" spans="1:3" ht="26">
      <c r="A18" s="1654"/>
      <c r="B18" s="1655" t="s">
        <v>834</v>
      </c>
      <c r="C18" s="1653" t="str">
        <f>IF(('BudgetSum 2-3'!H43)&lt;&gt;SUM('BudgetSum 2-3'!C73:D76),"Check Error!","OK")</f>
        <v>OK</v>
      </c>
    </row>
    <row r="19" spans="1:3">
      <c r="A19" s="1656">
        <v>3</v>
      </c>
      <c r="B19" s="1928" t="s">
        <v>882</v>
      </c>
      <c r="C19" s="1929"/>
    </row>
    <row r="20" spans="1:3">
      <c r="A20" s="1657"/>
      <c r="B20" s="1652" t="s">
        <v>835</v>
      </c>
      <c r="C20" s="1653" t="str">
        <f>IF('CashSum 4'!$C$3&lt;0,"Check Error","OK")</f>
        <v>OK</v>
      </c>
    </row>
    <row r="21" spans="1:3">
      <c r="A21" s="1651"/>
      <c r="B21" s="1652" t="s">
        <v>836</v>
      </c>
      <c r="C21" s="1653" t="str">
        <f>IF('CashSum 4'!$D$3&lt;0,"Check Error","OK")</f>
        <v>OK</v>
      </c>
    </row>
    <row r="22" spans="1:3">
      <c r="A22" s="1651"/>
      <c r="B22" s="1652" t="s">
        <v>837</v>
      </c>
      <c r="C22" s="1653" t="str">
        <f>IF('CashSum 4'!$E$3&lt;0,"Check Error","OK")</f>
        <v>OK</v>
      </c>
    </row>
    <row r="23" spans="1:3">
      <c r="A23" s="1651"/>
      <c r="B23" s="1652" t="s">
        <v>838</v>
      </c>
      <c r="C23" s="1653" t="str">
        <f>IF('CashSum 4'!$F$3&lt;0,"Check Error","OK")</f>
        <v>OK</v>
      </c>
    </row>
    <row r="24" spans="1:3">
      <c r="A24" s="1651"/>
      <c r="B24" s="1652" t="s">
        <v>839</v>
      </c>
      <c r="C24" s="1653" t="str">
        <f>IF('CashSum 4'!$G$3&lt;0,"Check Error","OK")</f>
        <v>OK</v>
      </c>
    </row>
    <row r="25" spans="1:3">
      <c r="A25" s="1651"/>
      <c r="B25" s="1652" t="s">
        <v>840</v>
      </c>
      <c r="C25" s="1653" t="str">
        <f>IF('CashSum 4'!$H$3&lt;0,"Check Error","OK")</f>
        <v>OK</v>
      </c>
    </row>
    <row r="26" spans="1:3">
      <c r="A26" s="1651"/>
      <c r="B26" s="1652" t="s">
        <v>841</v>
      </c>
      <c r="C26" s="1653" t="str">
        <f>IF('CashSum 4'!$I$3&lt;0,"Check Error","OK")</f>
        <v>OK</v>
      </c>
    </row>
    <row r="27" spans="1:3">
      <c r="A27" s="1651"/>
      <c r="B27" s="1652" t="s">
        <v>842</v>
      </c>
      <c r="C27" s="1653" t="str">
        <f>IF('CashSum 4'!$J$3&lt;0,"Check Error","OK")</f>
        <v>OK</v>
      </c>
    </row>
    <row r="28" spans="1:3">
      <c r="A28" s="1651"/>
      <c r="B28" s="1652" t="s">
        <v>843</v>
      </c>
      <c r="C28" s="1653" t="str">
        <f>IF('CashSum 4'!$K$3&lt;0,"Check Error","OK")</f>
        <v>OK</v>
      </c>
    </row>
    <row r="29" spans="1:3">
      <c r="A29" s="1658">
        <v>4</v>
      </c>
      <c r="B29" s="1915" t="s">
        <v>883</v>
      </c>
      <c r="C29" s="1916"/>
    </row>
    <row r="30" spans="1:3">
      <c r="A30" s="1651"/>
      <c r="B30" s="1659" t="s">
        <v>844</v>
      </c>
      <c r="C30" s="1653" t="str">
        <f>IF('CashSum 4'!$C$21&lt;0,"Check Error!","OK")</f>
        <v>OK</v>
      </c>
    </row>
    <row r="31" spans="1:3">
      <c r="A31" s="1651"/>
      <c r="B31" s="1659" t="s">
        <v>845</v>
      </c>
      <c r="C31" s="1653" t="str">
        <f>IF('CashSum 4'!$D$21&lt;0,"Check Error!","OK")</f>
        <v>OK</v>
      </c>
    </row>
    <row r="32" spans="1:3">
      <c r="A32" s="1651"/>
      <c r="B32" s="1652" t="s">
        <v>846</v>
      </c>
      <c r="C32" s="1653" t="str">
        <f>IF('CashSum 4'!$E$21&lt;0,"Check Error!","OK")</f>
        <v>OK</v>
      </c>
    </row>
    <row r="33" spans="1:3">
      <c r="A33" s="1651"/>
      <c r="B33" s="1659" t="s">
        <v>847</v>
      </c>
      <c r="C33" s="1653" t="str">
        <f>IF('CashSum 4'!$F$21&lt;0,"Check Error!","OK")</f>
        <v>OK</v>
      </c>
    </row>
    <row r="34" spans="1:3">
      <c r="A34" s="1651"/>
      <c r="B34" s="1659" t="s">
        <v>848</v>
      </c>
      <c r="C34" s="1653" t="str">
        <f>IF('CashSum 4'!$G$21&lt;0,"Check Error!","OK")</f>
        <v>OK</v>
      </c>
    </row>
    <row r="35" spans="1:3">
      <c r="A35" s="1651"/>
      <c r="B35" s="1652" t="s">
        <v>849</v>
      </c>
      <c r="C35" s="1653" t="str">
        <f>IF('CashSum 4'!$H$21&lt;0,"Check Error!","OK")</f>
        <v>OK</v>
      </c>
    </row>
    <row r="36" spans="1:3">
      <c r="A36" s="1651"/>
      <c r="B36" s="1659" t="s">
        <v>850</v>
      </c>
      <c r="C36" s="1653" t="str">
        <f>IF('CashSum 4'!$I$21&lt;0,"Check Error!","OK")</f>
        <v>OK</v>
      </c>
    </row>
    <row r="37" spans="1:3">
      <c r="A37" s="1651"/>
      <c r="B37" s="1652" t="s">
        <v>851</v>
      </c>
      <c r="C37" s="1653" t="str">
        <f>IF('CashSum 4'!$J$21&lt;0,"Check Error!","OK")</f>
        <v>OK</v>
      </c>
    </row>
    <row r="38" spans="1:3">
      <c r="A38" s="1651"/>
      <c r="B38" s="1659" t="s">
        <v>852</v>
      </c>
      <c r="C38" s="1653" t="str">
        <f>IF('CashSum 4'!$K$21&lt;0,"Check Error!","OK")</f>
        <v>OK</v>
      </c>
    </row>
    <row r="39" spans="1:3" ht="28.5" customHeight="1">
      <c r="A39" s="1656">
        <v>5</v>
      </c>
      <c r="B39" s="1917" t="s">
        <v>871</v>
      </c>
      <c r="C39" s="1918"/>
    </row>
    <row r="40" spans="1:3" ht="28.5" customHeight="1">
      <c r="A40" s="1651"/>
      <c r="B40" s="1652" t="s">
        <v>853</v>
      </c>
      <c r="C40" s="1653" t="str">
        <f>IF(SUM('CashSum 4'!C6:K6)&lt;&gt;SUM('CashSum 4'!C15:K15),"Check Error!","OK")</f>
        <v>OK</v>
      </c>
    </row>
    <row r="41" spans="1:3" ht="30" customHeight="1">
      <c r="A41" s="1651"/>
      <c r="B41" s="1652" t="s">
        <v>854</v>
      </c>
      <c r="C41" s="1653" t="str">
        <f>IF(SUM('CashSum 4'!C7:K7)&lt;&gt;SUM('CashSum 4'!C16:K16),"Check Error!","OK")</f>
        <v>OK</v>
      </c>
    </row>
    <row r="42" spans="1:3">
      <c r="B42" s="1661"/>
      <c r="C42" s="1662"/>
    </row>
    <row r="43" spans="1:3" ht="16">
      <c r="B43" s="1663" t="s">
        <v>421</v>
      </c>
      <c r="C43" s="1662"/>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E7999"/>
  <sheetViews>
    <sheetView zoomScale="115" workbookViewId="0">
      <selection activeCell="N36" sqref="N36"/>
    </sheetView>
  </sheetViews>
  <sheetFormatPr baseColWidth="10" defaultColWidth="9.1640625" defaultRowHeight="13"/>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bestFit="1" customWidth="1"/>
    <col min="7" max="7" width="10.1640625" bestFit="1" customWidth="1"/>
  </cols>
  <sheetData>
    <row r="1" spans="1:4">
      <c r="A1" t="s">
        <v>91</v>
      </c>
      <c r="B1" s="14" t="str">
        <f>Cover!G13</f>
        <v>Oak Lawn-Hometown School District 123</v>
      </c>
    </row>
    <row r="2" spans="1:4">
      <c r="A2" t="s">
        <v>93</v>
      </c>
      <c r="B2" s="14" t="str">
        <f>Cover!G14</f>
        <v>07-016-1230-02</v>
      </c>
    </row>
    <row r="3" spans="1:4">
      <c r="A3" t="s">
        <v>94</v>
      </c>
      <c r="B3" s="14" t="s">
        <v>95</v>
      </c>
    </row>
    <row r="4" spans="1:4">
      <c r="A4" t="s">
        <v>344</v>
      </c>
      <c r="B4" s="17" t="str">
        <f>Balancing!C9</f>
        <v xml:space="preserve">ACCRUAL </v>
      </c>
    </row>
    <row r="5" spans="1:4">
      <c r="A5" s="4">
        <v>1</v>
      </c>
      <c r="B5" s="14">
        <f>'BudgetSum 2-3'!C18</f>
        <v>350000</v>
      </c>
      <c r="C5" s="5">
        <f>A5-B5</f>
        <v>-349999</v>
      </c>
      <c r="D5" s="7"/>
    </row>
    <row r="6" spans="1:4">
      <c r="A6" s="4">
        <v>2</v>
      </c>
      <c r="B6" s="14">
        <f>'BudgetSum 2-3'!D18</f>
        <v>0</v>
      </c>
      <c r="C6" s="5">
        <f t="shared" ref="C6:C69" si="0">A6-B6</f>
        <v>2</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37147900</v>
      </c>
      <c r="C12" s="5">
        <f t="shared" si="0"/>
        <v>-37147892</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37147900</v>
      </c>
      <c r="C15" s="5">
        <f t="shared" si="0"/>
        <v>-37147889</v>
      </c>
      <c r="D15" s="6"/>
    </row>
    <row r="16" spans="1:4">
      <c r="A16">
        <v>12</v>
      </c>
      <c r="B16" s="14">
        <f>'CashSum 4'!C12</f>
        <v>38531511</v>
      </c>
      <c r="C16" s="5">
        <f t="shared" si="0"/>
        <v>-38531499</v>
      </c>
      <c r="D16" s="6"/>
    </row>
    <row r="17" spans="1:4">
      <c r="A17" s="4">
        <v>13</v>
      </c>
      <c r="B17" s="14">
        <f>'CashSum 4'!C13</f>
        <v>36780300</v>
      </c>
      <c r="C17" s="5">
        <f t="shared" si="0"/>
        <v>-36780287</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345</v>
      </c>
    </row>
    <row r="21" spans="1:4">
      <c r="A21" s="4">
        <v>17</v>
      </c>
      <c r="B21" s="14">
        <f>'CashSum 4'!C17</f>
        <v>0</v>
      </c>
      <c r="C21" s="5">
        <f t="shared" si="0"/>
        <v>17</v>
      </c>
      <c r="D21" s="7"/>
    </row>
    <row r="22" spans="1:4">
      <c r="A22" s="4">
        <v>18</v>
      </c>
      <c r="B22" s="14">
        <f>'CashSum 4'!C8</f>
        <v>0</v>
      </c>
      <c r="C22" s="5">
        <f t="shared" si="0"/>
        <v>18</v>
      </c>
      <c r="D22" s="6"/>
    </row>
    <row r="23" spans="1:4">
      <c r="A23" s="3">
        <v>19</v>
      </c>
      <c r="D23" s="6" t="s">
        <v>345</v>
      </c>
    </row>
    <row r="24" spans="1:4">
      <c r="A24" s="3">
        <v>20</v>
      </c>
      <c r="D24" s="6" t="s">
        <v>345</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36780300</v>
      </c>
      <c r="C27" s="5">
        <f t="shared" si="0"/>
        <v>-36780277</v>
      </c>
      <c r="D27" s="6"/>
    </row>
    <row r="28" spans="1:4">
      <c r="A28">
        <v>24</v>
      </c>
      <c r="B28" s="14">
        <f>'CashSum 4'!C21</f>
        <v>1751211</v>
      </c>
      <c r="C28" s="5">
        <f t="shared" si="0"/>
        <v>-1751187</v>
      </c>
      <c r="D28" s="6"/>
    </row>
    <row r="29" spans="1:4">
      <c r="A29">
        <v>25</v>
      </c>
      <c r="B29" s="14">
        <f>'CashSum 4'!D4</f>
        <v>3413300</v>
      </c>
      <c r="C29" s="5">
        <f t="shared" si="0"/>
        <v>-3413275</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3413300</v>
      </c>
      <c r="C32" s="5">
        <f t="shared" si="0"/>
        <v>-3413272</v>
      </c>
      <c r="D32" s="6"/>
    </row>
    <row r="33" spans="1:4">
      <c r="A33" s="4">
        <v>29</v>
      </c>
      <c r="B33" s="14">
        <f>'CashSum 4'!D12</f>
        <v>4134086</v>
      </c>
      <c r="C33" s="5">
        <f t="shared" si="0"/>
        <v>-4134057</v>
      </c>
      <c r="D33" s="7"/>
    </row>
    <row r="34" spans="1:4">
      <c r="A34">
        <v>30</v>
      </c>
      <c r="B34" s="14">
        <f>'CashSum 4'!D13</f>
        <v>3353900</v>
      </c>
      <c r="C34" s="5">
        <f t="shared" si="0"/>
        <v>-3353870</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345</v>
      </c>
    </row>
    <row r="38" spans="1:4">
      <c r="A38" s="4">
        <v>34</v>
      </c>
      <c r="B38" s="14">
        <f>'CashSum 4'!D17</f>
        <v>0</v>
      </c>
      <c r="C38" s="5">
        <f t="shared" si="0"/>
        <v>34</v>
      </c>
      <c r="D38" s="7"/>
    </row>
    <row r="39" spans="1:4">
      <c r="A39" s="3">
        <v>35</v>
      </c>
      <c r="D39" s="6" t="s">
        <v>345</v>
      </c>
    </row>
    <row r="40" spans="1:4">
      <c r="A40" s="3">
        <v>36</v>
      </c>
      <c r="D40" s="6" t="s">
        <v>345</v>
      </c>
    </row>
    <row r="41" spans="1:4">
      <c r="A41" s="3">
        <v>37</v>
      </c>
      <c r="D41" s="6" t="s">
        <v>345</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3353900</v>
      </c>
      <c r="C44" s="5">
        <f t="shared" si="0"/>
        <v>-3353860</v>
      </c>
      <c r="D44" s="6"/>
    </row>
    <row r="45" spans="1:4">
      <c r="A45">
        <v>41</v>
      </c>
      <c r="B45" s="14">
        <f>'CashSum 4'!D21</f>
        <v>780186</v>
      </c>
      <c r="C45" s="5">
        <f t="shared" si="0"/>
        <v>-780145</v>
      </c>
      <c r="D45" s="6"/>
    </row>
    <row r="46" spans="1:4">
      <c r="A46" s="4">
        <v>42</v>
      </c>
      <c r="B46" s="14">
        <f>'CashSum 4'!E4</f>
        <v>7245400</v>
      </c>
      <c r="C46" s="5">
        <f t="shared" si="0"/>
        <v>-7245358</v>
      </c>
      <c r="D46" s="7"/>
    </row>
    <row r="47" spans="1:4">
      <c r="A47">
        <v>43</v>
      </c>
      <c r="B47" s="14">
        <f>'CashSum 4'!E10</f>
        <v>0</v>
      </c>
      <c r="C47" s="5">
        <f t="shared" si="0"/>
        <v>43</v>
      </c>
      <c r="D47" s="6"/>
    </row>
    <row r="48" spans="1:4">
      <c r="A48">
        <v>44</v>
      </c>
      <c r="B48" s="14">
        <f>'CashSum 4'!E11</f>
        <v>7245400</v>
      </c>
      <c r="C48" s="5">
        <f t="shared" si="0"/>
        <v>-7245356</v>
      </c>
      <c r="D48" s="6"/>
    </row>
    <row r="49" spans="1:4">
      <c r="A49" s="4">
        <v>45</v>
      </c>
      <c r="B49" s="14">
        <f>'CashSum 4'!E12</f>
        <v>11606137</v>
      </c>
      <c r="C49" s="5">
        <f t="shared" si="0"/>
        <v>-11606092</v>
      </c>
      <c r="D49" s="7"/>
    </row>
    <row r="50" spans="1:4">
      <c r="A50" s="4">
        <v>46</v>
      </c>
      <c r="B50" s="14">
        <f>'CashSum 4'!E13</f>
        <v>7067000</v>
      </c>
      <c r="C50" s="5">
        <f t="shared" si="0"/>
        <v>-7066954</v>
      </c>
      <c r="D50" s="7"/>
    </row>
    <row r="51" spans="1:4">
      <c r="A51">
        <v>47</v>
      </c>
      <c r="B51" s="14">
        <f>'CashSum 4'!E16</f>
        <v>0</v>
      </c>
      <c r="C51" s="5">
        <f t="shared" si="0"/>
        <v>47</v>
      </c>
      <c r="D51" s="6"/>
    </row>
    <row r="52" spans="1:4">
      <c r="A52" s="3">
        <v>48</v>
      </c>
      <c r="D52" s="6" t="s">
        <v>345</v>
      </c>
    </row>
    <row r="53" spans="1:4">
      <c r="A53" s="3">
        <v>49</v>
      </c>
      <c r="D53" s="6" t="s">
        <v>345</v>
      </c>
    </row>
    <row r="54" spans="1:4">
      <c r="A54">
        <v>50</v>
      </c>
      <c r="B54" s="14">
        <f>'CashSum 4'!D8</f>
        <v>0</v>
      </c>
      <c r="C54" s="5">
        <f t="shared" si="0"/>
        <v>50</v>
      </c>
      <c r="D54" s="6"/>
    </row>
    <row r="55" spans="1:4">
      <c r="A55" s="3">
        <v>51</v>
      </c>
      <c r="D55" s="6" t="s">
        <v>346</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7067000</v>
      </c>
      <c r="C58" s="5">
        <f t="shared" si="0"/>
        <v>-7066946</v>
      </c>
      <c r="D58" s="6"/>
    </row>
    <row r="59" spans="1:4">
      <c r="A59">
        <v>55</v>
      </c>
      <c r="B59" s="14">
        <f>'CashSum 4'!E21</f>
        <v>4539137</v>
      </c>
      <c r="C59" s="5">
        <f t="shared" si="0"/>
        <v>-4539082</v>
      </c>
      <c r="D59" s="6"/>
    </row>
    <row r="60" spans="1:4">
      <c r="A60">
        <v>56</v>
      </c>
      <c r="B60" s="14">
        <f>'CashSum 4'!F4</f>
        <v>1187000</v>
      </c>
      <c r="C60" s="5">
        <f t="shared" si="0"/>
        <v>-1186944</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1187000</v>
      </c>
      <c r="C63" s="5">
        <f t="shared" si="0"/>
        <v>-1186941</v>
      </c>
      <c r="D63" s="6"/>
    </row>
    <row r="64" spans="1:4">
      <c r="A64" s="4">
        <v>60</v>
      </c>
      <c r="B64" s="14">
        <f>'CashSum 4'!F12</f>
        <v>3518328</v>
      </c>
      <c r="C64" s="5">
        <f t="shared" si="0"/>
        <v>-3518268</v>
      </c>
      <c r="D64" s="7"/>
    </row>
    <row r="65" spans="1:4">
      <c r="A65">
        <v>61</v>
      </c>
      <c r="B65" s="14">
        <f>'CashSum 4'!F13</f>
        <v>2140100</v>
      </c>
      <c r="C65" s="5">
        <f t="shared" si="0"/>
        <v>-2140039</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345</v>
      </c>
    </row>
    <row r="69" spans="1:4">
      <c r="A69">
        <v>65</v>
      </c>
      <c r="B69" s="14">
        <f>'CashSum 4'!F17</f>
        <v>0</v>
      </c>
      <c r="C69" s="5">
        <f t="shared" si="0"/>
        <v>65</v>
      </c>
      <c r="D69" s="6"/>
    </row>
    <row r="70" spans="1:4">
      <c r="A70" s="3">
        <v>66</v>
      </c>
      <c r="D70" s="6" t="s">
        <v>345</v>
      </c>
    </row>
    <row r="71" spans="1:4">
      <c r="A71" s="3">
        <v>67</v>
      </c>
      <c r="D71" s="6" t="s">
        <v>345</v>
      </c>
    </row>
    <row r="72" spans="1:4">
      <c r="A72" s="3">
        <v>68</v>
      </c>
      <c r="D72" s="6" t="s">
        <v>345</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2140100</v>
      </c>
      <c r="C75" s="5">
        <f t="shared" si="1"/>
        <v>-2140029</v>
      </c>
      <c r="D75" s="6"/>
    </row>
    <row r="76" spans="1:4">
      <c r="A76">
        <v>72</v>
      </c>
      <c r="B76" s="14">
        <f>'CashSum 4'!F21</f>
        <v>1378228</v>
      </c>
      <c r="C76" s="5">
        <f t="shared" si="1"/>
        <v>-1378156</v>
      </c>
      <c r="D76" s="6"/>
    </row>
    <row r="77" spans="1:4">
      <c r="A77">
        <v>73</v>
      </c>
      <c r="B77" s="14">
        <f>'CashSum 4'!G4</f>
        <v>1491200</v>
      </c>
      <c r="C77" s="5">
        <f t="shared" si="1"/>
        <v>-1491127</v>
      </c>
      <c r="D77" s="6"/>
    </row>
    <row r="78" spans="1:4">
      <c r="A78">
        <v>74</v>
      </c>
      <c r="B78" s="14">
        <f>'CashSum 4'!G10</f>
        <v>0</v>
      </c>
      <c r="C78" s="5">
        <f t="shared" si="1"/>
        <v>74</v>
      </c>
      <c r="D78" s="6"/>
    </row>
    <row r="79" spans="1:4">
      <c r="A79" s="4">
        <v>75</v>
      </c>
      <c r="B79" s="14">
        <f>'CashSum 4'!G11</f>
        <v>1491200</v>
      </c>
      <c r="C79" s="5">
        <f t="shared" si="1"/>
        <v>-1491125</v>
      </c>
      <c r="D79" s="7"/>
    </row>
    <row r="80" spans="1:4">
      <c r="A80" s="4">
        <v>76</v>
      </c>
      <c r="B80" s="14">
        <f>'CashSum 4'!G12</f>
        <v>2096489</v>
      </c>
      <c r="C80" s="5">
        <f t="shared" si="1"/>
        <v>-2096413</v>
      </c>
      <c r="D80" s="7"/>
    </row>
    <row r="81" spans="1:4">
      <c r="A81" s="4">
        <v>77</v>
      </c>
      <c r="B81" s="14">
        <f>'CashSum 4'!G13</f>
        <v>1142100</v>
      </c>
      <c r="C81" s="5">
        <f t="shared" si="1"/>
        <v>-1142023</v>
      </c>
      <c r="D81" s="7"/>
    </row>
    <row r="82" spans="1:4">
      <c r="A82">
        <v>78</v>
      </c>
      <c r="B82" s="14">
        <f>'CashSum 4'!G16</f>
        <v>0</v>
      </c>
      <c r="C82" s="5">
        <f t="shared" si="1"/>
        <v>78</v>
      </c>
      <c r="D82" s="6"/>
    </row>
    <row r="83" spans="1:4">
      <c r="A83" s="3">
        <v>79</v>
      </c>
      <c r="D83" s="6" t="s">
        <v>345</v>
      </c>
    </row>
    <row r="84" spans="1:4">
      <c r="A84">
        <v>80</v>
      </c>
      <c r="B84" s="14">
        <f>'CashSum 4'!G17</f>
        <v>0</v>
      </c>
      <c r="C84" s="5">
        <f t="shared" si="1"/>
        <v>80</v>
      </c>
      <c r="D84" s="6"/>
    </row>
    <row r="85" spans="1:4">
      <c r="A85" s="3">
        <v>81</v>
      </c>
      <c r="B85" s="14">
        <v>0</v>
      </c>
      <c r="C85" s="5">
        <f t="shared" si="1"/>
        <v>81</v>
      </c>
      <c r="D85" s="7"/>
    </row>
    <row r="86" spans="1:4">
      <c r="A86" s="3">
        <v>82</v>
      </c>
      <c r="D86" s="6" t="s">
        <v>345</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1142100</v>
      </c>
      <c r="C89" s="5">
        <f t="shared" si="1"/>
        <v>-1142015</v>
      </c>
      <c r="D89" s="6"/>
    </row>
    <row r="90" spans="1:4">
      <c r="A90" s="4">
        <v>86</v>
      </c>
      <c r="B90" s="14">
        <f>'CashSum 4'!G21</f>
        <v>954389</v>
      </c>
      <c r="C90" s="5">
        <f t="shared" si="1"/>
        <v>-954303</v>
      </c>
      <c r="D90" s="7"/>
    </row>
    <row r="91" spans="1:4">
      <c r="A91" s="4">
        <v>87</v>
      </c>
      <c r="B91" s="14">
        <f>'CashSum 4'!H4</f>
        <v>16500</v>
      </c>
      <c r="C91" s="5">
        <f t="shared" si="1"/>
        <v>-16413</v>
      </c>
      <c r="D91" s="7"/>
    </row>
    <row r="92" spans="1:4">
      <c r="A92">
        <v>88</v>
      </c>
      <c r="B92" s="14">
        <f>'CashSum 4'!H10</f>
        <v>0</v>
      </c>
      <c r="C92" s="5">
        <f t="shared" si="1"/>
        <v>88</v>
      </c>
      <c r="D92" s="6"/>
    </row>
    <row r="93" spans="1:4">
      <c r="A93">
        <v>89</v>
      </c>
      <c r="B93" s="14">
        <f>'CashSum 4'!H11</f>
        <v>16500</v>
      </c>
      <c r="C93" s="5">
        <f t="shared" si="1"/>
        <v>-16411</v>
      </c>
      <c r="D93" s="6"/>
    </row>
    <row r="94" spans="1:4">
      <c r="A94" s="4">
        <v>90</v>
      </c>
      <c r="B94" s="14">
        <f>'CashSum 4'!H12</f>
        <v>724288</v>
      </c>
      <c r="C94" s="5">
        <f t="shared" si="1"/>
        <v>-724198</v>
      </c>
      <c r="D94" s="7"/>
    </row>
    <row r="95" spans="1:4">
      <c r="A95">
        <v>91</v>
      </c>
      <c r="B95" s="14">
        <f>'CashSum 4'!H13</f>
        <v>150000</v>
      </c>
      <c r="C95" s="5">
        <f t="shared" si="1"/>
        <v>-149909</v>
      </c>
      <c r="D95" s="6"/>
    </row>
    <row r="96" spans="1:4">
      <c r="A96">
        <v>92</v>
      </c>
      <c r="B96" s="14">
        <f>'CashSum 4'!H16</f>
        <v>0</v>
      </c>
      <c r="C96" s="5">
        <f t="shared" si="1"/>
        <v>92</v>
      </c>
      <c r="D96" s="6"/>
    </row>
    <row r="97" spans="1:4">
      <c r="A97" s="3">
        <v>93</v>
      </c>
      <c r="D97" s="6" t="s">
        <v>345</v>
      </c>
    </row>
    <row r="98" spans="1:4">
      <c r="A98" s="4">
        <v>94</v>
      </c>
      <c r="B98" s="14">
        <f>'CashSum 4'!H19</f>
        <v>0</v>
      </c>
      <c r="C98" s="5">
        <f t="shared" si="1"/>
        <v>94</v>
      </c>
      <c r="D98" s="7"/>
    </row>
    <row r="99" spans="1:4">
      <c r="A99">
        <v>95</v>
      </c>
      <c r="B99" s="14">
        <f>'CashSum 4'!H20</f>
        <v>150000</v>
      </c>
      <c r="C99" s="5">
        <f t="shared" si="1"/>
        <v>-149905</v>
      </c>
      <c r="D99" s="6"/>
    </row>
    <row r="100" spans="1:4">
      <c r="A100">
        <v>96</v>
      </c>
      <c r="B100" s="14">
        <f>'CashSum 4'!H21</f>
        <v>574288</v>
      </c>
      <c r="C100" s="5">
        <f t="shared" si="1"/>
        <v>-574192</v>
      </c>
      <c r="D100" s="6"/>
    </row>
    <row r="101" spans="1:4">
      <c r="A101" s="4">
        <v>97</v>
      </c>
      <c r="B101" s="14">
        <f>'CashSum 4'!I4</f>
        <v>175900</v>
      </c>
      <c r="C101" s="5">
        <f t="shared" si="1"/>
        <v>-175803</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175900</v>
      </c>
      <c r="C104" s="5">
        <f t="shared" si="1"/>
        <v>-175800</v>
      </c>
      <c r="D104" s="7"/>
    </row>
    <row r="105" spans="1:4">
      <c r="A105" s="4">
        <v>101</v>
      </c>
      <c r="B105" s="14">
        <f>'CashSum 4'!I12</f>
        <v>10463170</v>
      </c>
      <c r="C105" s="5">
        <f t="shared" si="1"/>
        <v>-10463069</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345</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10463170</v>
      </c>
      <c r="C111" s="5">
        <f t="shared" si="1"/>
        <v>-10463063</v>
      </c>
      <c r="D111" s="6"/>
    </row>
    <row r="112" spans="1:4">
      <c r="A112" s="3">
        <v>108</v>
      </c>
      <c r="D112" s="6" t="s">
        <v>345</v>
      </c>
    </row>
    <row r="113" spans="1:4">
      <c r="A113" s="3">
        <v>109</v>
      </c>
      <c r="D113" s="6" t="s">
        <v>345</v>
      </c>
    </row>
    <row r="114" spans="1:4">
      <c r="A114" s="3">
        <v>110</v>
      </c>
      <c r="D114" s="6" t="s">
        <v>345</v>
      </c>
    </row>
    <row r="115" spans="1:4">
      <c r="A115" s="3">
        <v>111</v>
      </c>
      <c r="D115" s="6" t="s">
        <v>345</v>
      </c>
    </row>
    <row r="116" spans="1:4">
      <c r="A116" s="3">
        <v>112</v>
      </c>
      <c r="D116" s="6" t="s">
        <v>345</v>
      </c>
    </row>
    <row r="117" spans="1:4">
      <c r="A117" s="3">
        <v>113</v>
      </c>
      <c r="D117" s="6" t="s">
        <v>345</v>
      </c>
    </row>
    <row r="118" spans="1:4">
      <c r="A118" s="3">
        <v>114</v>
      </c>
      <c r="D118" s="6" t="s">
        <v>345</v>
      </c>
    </row>
    <row r="119" spans="1:4">
      <c r="A119" s="3">
        <v>115</v>
      </c>
      <c r="D119" s="6" t="s">
        <v>345</v>
      </c>
    </row>
    <row r="120" spans="1:4">
      <c r="A120" s="3">
        <v>116</v>
      </c>
      <c r="D120" s="6" t="s">
        <v>345</v>
      </c>
    </row>
    <row r="121" spans="1:4">
      <c r="A121" s="3">
        <v>117</v>
      </c>
      <c r="D121" s="6" t="s">
        <v>345</v>
      </c>
    </row>
    <row r="122" spans="1:4">
      <c r="A122" s="3">
        <v>118</v>
      </c>
      <c r="D122" s="6" t="s">
        <v>345</v>
      </c>
    </row>
    <row r="123" spans="1:4">
      <c r="A123" s="3">
        <v>119</v>
      </c>
      <c r="D123" s="6" t="s">
        <v>345</v>
      </c>
    </row>
    <row r="124" spans="1:4">
      <c r="A124" s="4">
        <v>120</v>
      </c>
      <c r="B124" s="14">
        <f>'CashSum 4'!K4</f>
        <v>4900</v>
      </c>
      <c r="C124" s="5">
        <f t="shared" si="1"/>
        <v>-4780</v>
      </c>
      <c r="D124" s="6"/>
    </row>
    <row r="125" spans="1:4">
      <c r="A125">
        <v>121</v>
      </c>
      <c r="B125" s="14">
        <f>'CashSum 4'!K10</f>
        <v>-4743</v>
      </c>
      <c r="C125" s="5">
        <f t="shared" si="1"/>
        <v>4864</v>
      </c>
      <c r="D125" s="6"/>
    </row>
    <row r="126" spans="1:4">
      <c r="A126">
        <v>122</v>
      </c>
      <c r="B126" s="14">
        <f>'CashSum 4'!K11</f>
        <v>157</v>
      </c>
      <c r="C126" s="5">
        <f t="shared" si="1"/>
        <v>-35</v>
      </c>
      <c r="D126" s="6"/>
    </row>
    <row r="127" spans="1:4">
      <c r="A127">
        <v>123</v>
      </c>
      <c r="B127" s="14">
        <f>'CashSum 4'!K12</f>
        <v>157</v>
      </c>
      <c r="C127" s="5">
        <f t="shared" si="1"/>
        <v>-34</v>
      </c>
      <c r="D127" s="6"/>
    </row>
    <row r="128" spans="1:4">
      <c r="A128">
        <v>124</v>
      </c>
      <c r="B128" s="14">
        <f>'CashSum 4'!K13</f>
        <v>0</v>
      </c>
      <c r="C128" s="5">
        <f t="shared" si="1"/>
        <v>124</v>
      </c>
      <c r="D128" s="6"/>
    </row>
    <row r="129" spans="1:4">
      <c r="A129">
        <v>125</v>
      </c>
      <c r="B129" s="14">
        <f>'CashSum 4'!K16</f>
        <v>0</v>
      </c>
      <c r="C129" s="5">
        <f t="shared" si="1"/>
        <v>125</v>
      </c>
      <c r="D129" s="6"/>
    </row>
    <row r="130" spans="1:4">
      <c r="A130" s="3">
        <v>126</v>
      </c>
      <c r="D130" s="6" t="s">
        <v>345</v>
      </c>
    </row>
    <row r="131" spans="1:4">
      <c r="A131" s="4">
        <v>127</v>
      </c>
      <c r="B131" s="14">
        <f>'CashSum 4'!K17</f>
        <v>0</v>
      </c>
      <c r="C131" s="5">
        <f t="shared" si="1"/>
        <v>127</v>
      </c>
      <c r="D131" s="6"/>
    </row>
    <row r="132" spans="1:4">
      <c r="A132" s="3">
        <v>128</v>
      </c>
      <c r="D132" s="6" t="s">
        <v>345</v>
      </c>
    </row>
    <row r="133" spans="1:4">
      <c r="A133" s="3">
        <v>129</v>
      </c>
      <c r="D133" s="6" t="s">
        <v>345</v>
      </c>
    </row>
    <row r="134" spans="1:4">
      <c r="A134" s="4">
        <v>130</v>
      </c>
      <c r="B134" s="14">
        <f>'CashSum 4'!K19</f>
        <v>0</v>
      </c>
      <c r="C134" s="5">
        <f t="shared" ref="C134:C158" si="2">A134-B134</f>
        <v>130</v>
      </c>
      <c r="D134" s="7"/>
    </row>
    <row r="135" spans="1:4">
      <c r="A135" s="4">
        <v>131</v>
      </c>
      <c r="B135" s="14">
        <f>'CashSum 4'!K20</f>
        <v>0</v>
      </c>
      <c r="C135" s="5">
        <f t="shared" si="2"/>
        <v>131</v>
      </c>
      <c r="D135" s="7"/>
    </row>
    <row r="136" spans="1:4">
      <c r="A136" s="4">
        <v>132</v>
      </c>
      <c r="B136" s="14">
        <f>'CashSum 4'!K21</f>
        <v>157</v>
      </c>
      <c r="C136" s="5">
        <f t="shared" si="2"/>
        <v>-25</v>
      </c>
      <c r="D136" s="7"/>
    </row>
    <row r="137" spans="1:4">
      <c r="A137" s="3">
        <v>133</v>
      </c>
      <c r="D137" s="6" t="s">
        <v>345</v>
      </c>
    </row>
    <row r="138" spans="1:4">
      <c r="A138" s="3">
        <v>134</v>
      </c>
      <c r="D138" s="6" t="s">
        <v>345</v>
      </c>
    </row>
    <row r="139" spans="1:4">
      <c r="A139" s="3">
        <v>135</v>
      </c>
      <c r="D139" s="6" t="s">
        <v>345</v>
      </c>
    </row>
    <row r="140" spans="1:4">
      <c r="A140" s="3">
        <v>136</v>
      </c>
      <c r="D140" s="6" t="s">
        <v>345</v>
      </c>
    </row>
    <row r="141" spans="1:4">
      <c r="A141" s="3">
        <v>137</v>
      </c>
      <c r="D141" s="6" t="s">
        <v>345</v>
      </c>
    </row>
    <row r="142" spans="1:4">
      <c r="A142">
        <v>138</v>
      </c>
      <c r="B142" s="14">
        <f>'EstExp 11-17'!H113</f>
        <v>350000</v>
      </c>
      <c r="C142" s="5">
        <f t="shared" si="2"/>
        <v>-349862</v>
      </c>
      <c r="D142" s="6"/>
    </row>
    <row r="143" spans="1:4">
      <c r="A143" s="3">
        <v>139</v>
      </c>
      <c r="D143" s="6" t="s">
        <v>345</v>
      </c>
    </row>
    <row r="144" spans="1:4">
      <c r="A144" s="3">
        <v>140</v>
      </c>
      <c r="D144" s="6" t="s">
        <v>345</v>
      </c>
    </row>
    <row r="145" spans="1:4">
      <c r="A145">
        <v>141</v>
      </c>
      <c r="B145" s="14">
        <f>'EstExp 11-17'!K113</f>
        <v>350000</v>
      </c>
      <c r="C145" s="5">
        <f t="shared" si="2"/>
        <v>-349859</v>
      </c>
      <c r="D145" s="6"/>
    </row>
    <row r="146" spans="1:4">
      <c r="A146">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4">
        <v>154</v>
      </c>
      <c r="B158" s="15">
        <f>'EstExp 11-17'!J18</f>
        <v>0</v>
      </c>
      <c r="C158" s="5">
        <f t="shared" si="2"/>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345</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13125000</v>
      </c>
      <c r="C648" s="5">
        <f t="shared" si="9"/>
        <v>-13124356</v>
      </c>
      <c r="D648" s="6"/>
    </row>
    <row r="649" spans="1:4">
      <c r="A649">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891600</v>
      </c>
      <c r="C655" s="5">
        <f t="shared" si="9"/>
        <v>-890949</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0</v>
      </c>
      <c r="C660" s="5">
        <f t="shared" si="9"/>
        <v>656</v>
      </c>
      <c r="D660" s="6"/>
    </row>
    <row r="661" spans="1:4">
      <c r="A661">
        <v>657</v>
      </c>
      <c r="B661" s="14">
        <f>'EstExp 11-17'!C14</f>
        <v>453200</v>
      </c>
      <c r="C661" s="5">
        <f t="shared" si="9"/>
        <v>-452543</v>
      </c>
      <c r="D661" s="6"/>
    </row>
    <row r="662" spans="1:4">
      <c r="A662">
        <v>658</v>
      </c>
      <c r="B662" s="14">
        <f>'EstExp 11-17'!C15</f>
        <v>176400</v>
      </c>
      <c r="C662" s="5">
        <f t="shared" si="9"/>
        <v>-175742</v>
      </c>
      <c r="D662" s="6"/>
    </row>
    <row r="663" spans="1:4">
      <c r="A663">
        <v>659</v>
      </c>
      <c r="B663" s="14">
        <f>'EstExp 11-17'!C33</f>
        <v>18481800</v>
      </c>
      <c r="C663" s="5">
        <f t="shared" si="9"/>
        <v>-18481141</v>
      </c>
      <c r="D663" s="6"/>
    </row>
    <row r="664" spans="1:4">
      <c r="A664">
        <v>660</v>
      </c>
      <c r="B664" s="14">
        <f>'EstExp 11-17'!C36</f>
        <v>726100</v>
      </c>
      <c r="C664" s="5">
        <f t="shared" si="9"/>
        <v>-725440</v>
      </c>
      <c r="D664" s="6"/>
    </row>
    <row r="665" spans="1:4">
      <c r="A665">
        <v>661</v>
      </c>
      <c r="B665" s="14">
        <f>'EstExp 11-17'!C37</f>
        <v>146800</v>
      </c>
      <c r="C665" s="5">
        <f t="shared" si="9"/>
        <v>-146139</v>
      </c>
      <c r="D665" s="6"/>
    </row>
    <row r="666" spans="1:4">
      <c r="A666">
        <v>662</v>
      </c>
      <c r="B666" s="14">
        <f>'EstExp 11-17'!C38</f>
        <v>259200</v>
      </c>
      <c r="C666" s="5">
        <f t="shared" si="9"/>
        <v>-258538</v>
      </c>
      <c r="D666" s="6"/>
    </row>
    <row r="667" spans="1:4">
      <c r="A667">
        <v>663</v>
      </c>
      <c r="B667" s="14">
        <f>'EstExp 11-17'!C39</f>
        <v>283800</v>
      </c>
      <c r="C667" s="5">
        <f t="shared" si="9"/>
        <v>-283137</v>
      </c>
      <c r="D667" s="6"/>
    </row>
    <row r="668" spans="1:4">
      <c r="A668">
        <v>664</v>
      </c>
      <c r="B668" s="14">
        <f>'EstExp 11-17'!C40</f>
        <v>659400</v>
      </c>
      <c r="C668" s="5">
        <f t="shared" si="9"/>
        <v>-658736</v>
      </c>
      <c r="D668" s="6"/>
    </row>
    <row r="669" spans="1:4">
      <c r="A669">
        <v>665</v>
      </c>
      <c r="B669" s="14">
        <f>'EstExp 11-17'!C41</f>
        <v>290500</v>
      </c>
      <c r="C669" s="5">
        <f t="shared" si="9"/>
        <v>-289835</v>
      </c>
      <c r="D669" s="6"/>
    </row>
    <row r="670" spans="1:4">
      <c r="A670">
        <v>666</v>
      </c>
      <c r="B670" s="14">
        <f>'EstExp 11-17'!C42</f>
        <v>2365800</v>
      </c>
      <c r="C670" s="5">
        <f t="shared" si="9"/>
        <v>-2365134</v>
      </c>
      <c r="D670" s="6"/>
    </row>
    <row r="671" spans="1:4">
      <c r="A671">
        <v>667</v>
      </c>
      <c r="B671" s="14">
        <f>'EstExp 11-17'!C44</f>
        <v>213800</v>
      </c>
      <c r="C671" s="5">
        <f t="shared" si="9"/>
        <v>-213133</v>
      </c>
      <c r="D671" s="6"/>
    </row>
    <row r="672" spans="1:4">
      <c r="A672">
        <v>668</v>
      </c>
      <c r="B672" s="14">
        <f>'EstExp 11-17'!C45</f>
        <v>888600</v>
      </c>
      <c r="C672" s="5">
        <f t="shared" si="9"/>
        <v>-887932</v>
      </c>
      <c r="D672" s="6"/>
    </row>
    <row r="673" spans="1:4">
      <c r="A673">
        <v>669</v>
      </c>
      <c r="B673" s="14">
        <f>'EstExp 11-17'!C46</f>
        <v>0</v>
      </c>
      <c r="C673" s="5">
        <f t="shared" si="9"/>
        <v>669</v>
      </c>
      <c r="D673" s="6"/>
    </row>
    <row r="674" spans="1:4">
      <c r="A674">
        <v>670</v>
      </c>
      <c r="B674" s="14">
        <f>'EstExp 11-17'!C47</f>
        <v>1102400</v>
      </c>
      <c r="C674" s="5">
        <f t="shared" si="9"/>
        <v>-1101730</v>
      </c>
      <c r="D674" s="6"/>
    </row>
    <row r="675" spans="1:4">
      <c r="A675">
        <v>671</v>
      </c>
      <c r="B675" s="14">
        <f>'EstExp 11-17'!C49</f>
        <v>0</v>
      </c>
      <c r="C675" s="5">
        <f t="shared" si="9"/>
        <v>671</v>
      </c>
      <c r="D675" s="6"/>
    </row>
    <row r="676" spans="1:4">
      <c r="A676">
        <v>672</v>
      </c>
      <c r="B676" s="14">
        <f>'EstExp 11-17'!C50</f>
        <v>232900</v>
      </c>
      <c r="C676" s="5">
        <f t="shared" si="9"/>
        <v>-232228</v>
      </c>
      <c r="D676" s="6"/>
    </row>
    <row r="677" spans="1:4">
      <c r="A677">
        <v>673</v>
      </c>
      <c r="B677" s="14">
        <f>'EstExp 11-17'!C53</f>
        <v>317900</v>
      </c>
      <c r="C677" s="5">
        <f t="shared" si="9"/>
        <v>-317227</v>
      </c>
      <c r="D677" s="6"/>
    </row>
    <row r="678" spans="1:4">
      <c r="A678">
        <v>674</v>
      </c>
      <c r="B678" s="14">
        <f>'EstExp 11-17'!C55</f>
        <v>1199700</v>
      </c>
      <c r="C678" s="5">
        <f t="shared" si="9"/>
        <v>-1199026</v>
      </c>
      <c r="D678" s="6"/>
    </row>
    <row r="679" spans="1:4">
      <c r="A679">
        <v>675</v>
      </c>
      <c r="B679" s="14">
        <f>'EstExp 11-17'!C56</f>
        <v>0</v>
      </c>
      <c r="C679" s="5">
        <f t="shared" si="9"/>
        <v>675</v>
      </c>
      <c r="D679" s="6"/>
    </row>
    <row r="680" spans="1:4">
      <c r="A680">
        <v>676</v>
      </c>
      <c r="B680" s="14">
        <f>'EstExp 11-17'!C57</f>
        <v>1199700</v>
      </c>
      <c r="C680" s="5">
        <f t="shared" si="9"/>
        <v>-1199024</v>
      </c>
      <c r="D680" s="6"/>
    </row>
    <row r="681" spans="1:4">
      <c r="A681">
        <v>677</v>
      </c>
      <c r="B681" s="14">
        <f>'EstExp 11-17'!C59</f>
        <v>261200</v>
      </c>
      <c r="C681" s="5">
        <f t="shared" si="9"/>
        <v>-260523</v>
      </c>
      <c r="D681" s="6"/>
    </row>
    <row r="682" spans="1:4">
      <c r="A682">
        <v>678</v>
      </c>
      <c r="B682" s="14">
        <f>'EstExp 11-17'!C60</f>
        <v>113800</v>
      </c>
      <c r="C682" s="5">
        <f t="shared" si="9"/>
        <v>-113122</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128000</v>
      </c>
      <c r="C685" s="5">
        <f t="shared" si="9"/>
        <v>-127319</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503000</v>
      </c>
      <c r="C688" s="5">
        <f t="shared" si="9"/>
        <v>-502316</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52000</v>
      </c>
      <c r="C691" s="5">
        <f t="shared" si="9"/>
        <v>-51313</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0</v>
      </c>
      <c r="C694" s="5">
        <f t="shared" si="9"/>
        <v>690</v>
      </c>
      <c r="D694" s="6"/>
    </row>
    <row r="695" spans="1:4">
      <c r="A695" s="3">
        <v>691</v>
      </c>
      <c r="C695" s="5">
        <f t="shared" si="9"/>
        <v>691</v>
      </c>
      <c r="D695" s="7"/>
    </row>
    <row r="696" spans="1:4">
      <c r="A696">
        <v>692</v>
      </c>
      <c r="B696" s="14">
        <f>'EstExp 11-17'!C72</f>
        <v>52000</v>
      </c>
      <c r="C696" s="5">
        <f t="shared" si="9"/>
        <v>-51308</v>
      </c>
      <c r="D696" s="6"/>
    </row>
    <row r="697" spans="1:4">
      <c r="A697">
        <v>693</v>
      </c>
      <c r="B697" s="14">
        <f>'EstExp 11-17'!C73</f>
        <v>0</v>
      </c>
      <c r="C697" s="5">
        <f t="shared" si="9"/>
        <v>693</v>
      </c>
      <c r="D697" s="6"/>
    </row>
    <row r="698" spans="1:4">
      <c r="A698">
        <v>694</v>
      </c>
      <c r="B698" s="14">
        <f>'EstExp 11-17'!C74</f>
        <v>5540800</v>
      </c>
      <c r="C698" s="5">
        <f t="shared" si="9"/>
        <v>-5540106</v>
      </c>
      <c r="D698" s="6"/>
    </row>
    <row r="699" spans="1:4">
      <c r="A699">
        <v>695</v>
      </c>
      <c r="B699" s="14">
        <f>'EstExp 11-17'!C75</f>
        <v>20200</v>
      </c>
      <c r="C699" s="5">
        <f t="shared" si="9"/>
        <v>-19505</v>
      </c>
      <c r="D699" s="6"/>
    </row>
    <row r="700" spans="1:4">
      <c r="A700">
        <v>696</v>
      </c>
      <c r="B700" s="14">
        <f>'EstExp 11-17'!C114</f>
        <v>24042800</v>
      </c>
      <c r="C700" s="5">
        <f t="shared" si="9"/>
        <v>-24042104</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4361800</v>
      </c>
      <c r="C706" s="5">
        <f t="shared" si="9"/>
        <v>-4361098</v>
      </c>
      <c r="D706" s="6"/>
    </row>
    <row r="707" spans="1:4">
      <c r="A707">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290200</v>
      </c>
      <c r="C713" s="5">
        <f t="shared" si="10"/>
        <v>-289491</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0</v>
      </c>
      <c r="C718" s="5">
        <f t="shared" si="10"/>
        <v>714</v>
      </c>
      <c r="D718" s="6"/>
    </row>
    <row r="719" spans="1:4">
      <c r="A719">
        <v>715</v>
      </c>
      <c r="B719" s="14">
        <f>'EstExp 11-17'!D14</f>
        <v>6200</v>
      </c>
      <c r="C719" s="5">
        <f t="shared" si="10"/>
        <v>-5485</v>
      </c>
      <c r="D719" s="6"/>
    </row>
    <row r="720" spans="1:4">
      <c r="A720">
        <v>716</v>
      </c>
      <c r="B720" s="14">
        <f>'EstExp 11-17'!D15</f>
        <v>2100</v>
      </c>
      <c r="C720" s="5">
        <f t="shared" si="10"/>
        <v>-1384</v>
      </c>
      <c r="D720" s="6"/>
    </row>
    <row r="721" spans="1:4">
      <c r="A721">
        <v>717</v>
      </c>
      <c r="B721" s="14">
        <f>'EstExp 11-17'!D33</f>
        <v>5819200</v>
      </c>
      <c r="C721" s="5">
        <f t="shared" si="10"/>
        <v>-5818483</v>
      </c>
      <c r="D721" s="6"/>
    </row>
    <row r="722" spans="1:4">
      <c r="A722">
        <v>718</v>
      </c>
      <c r="B722" s="14">
        <f>'EstExp 11-17'!D36</f>
        <v>220700</v>
      </c>
      <c r="C722" s="5">
        <f t="shared" si="10"/>
        <v>-219982</v>
      </c>
      <c r="D722" s="6"/>
    </row>
    <row r="723" spans="1:4">
      <c r="A723">
        <v>719</v>
      </c>
      <c r="B723" s="14">
        <f>'EstExp 11-17'!D37</f>
        <v>20300</v>
      </c>
      <c r="C723" s="5">
        <f t="shared" si="10"/>
        <v>-19581</v>
      </c>
      <c r="D723" s="6"/>
    </row>
    <row r="724" spans="1:4">
      <c r="A724">
        <v>720</v>
      </c>
      <c r="B724" s="14">
        <f>'EstExp 11-17'!D38</f>
        <v>81200</v>
      </c>
      <c r="C724" s="5">
        <f t="shared" si="10"/>
        <v>-80480</v>
      </c>
      <c r="D724" s="6"/>
    </row>
    <row r="725" spans="1:4">
      <c r="A725">
        <v>721</v>
      </c>
      <c r="B725" s="14">
        <f>'EstExp 11-17'!D39</f>
        <v>102900</v>
      </c>
      <c r="C725" s="5">
        <f t="shared" si="10"/>
        <v>-102179</v>
      </c>
      <c r="D725" s="6"/>
    </row>
    <row r="726" spans="1:4">
      <c r="A726">
        <v>722</v>
      </c>
      <c r="B726" s="14">
        <f>'EstExp 11-17'!D40</f>
        <v>184700</v>
      </c>
      <c r="C726" s="5">
        <f t="shared" si="10"/>
        <v>-183978</v>
      </c>
      <c r="D726" s="6"/>
    </row>
    <row r="727" spans="1:4">
      <c r="A727">
        <v>723</v>
      </c>
      <c r="B727" s="14">
        <f>'EstExp 11-17'!D41</f>
        <v>64000</v>
      </c>
      <c r="C727" s="5">
        <f t="shared" si="10"/>
        <v>-63277</v>
      </c>
      <c r="D727" s="6"/>
    </row>
    <row r="728" spans="1:4">
      <c r="A728">
        <v>724</v>
      </c>
      <c r="B728" s="14">
        <f>'EstExp 11-17'!D42</f>
        <v>673800</v>
      </c>
      <c r="C728" s="5">
        <f t="shared" si="10"/>
        <v>-673076</v>
      </c>
      <c r="D728" s="6"/>
    </row>
    <row r="729" spans="1:4">
      <c r="A729">
        <v>725</v>
      </c>
      <c r="B729" s="14">
        <f>'EstExp 11-17'!D44</f>
        <v>56200</v>
      </c>
      <c r="C729" s="5">
        <f t="shared" si="10"/>
        <v>-55475</v>
      </c>
      <c r="D729" s="6"/>
    </row>
    <row r="730" spans="1:4">
      <c r="A730">
        <v>726</v>
      </c>
      <c r="B730" s="14">
        <f>'EstExp 11-17'!D45</f>
        <v>275600</v>
      </c>
      <c r="C730" s="5">
        <f t="shared" si="10"/>
        <v>-274874</v>
      </c>
      <c r="D730" s="6"/>
    </row>
    <row r="731" spans="1:4">
      <c r="A731">
        <v>727</v>
      </c>
      <c r="B731" s="14">
        <f>'EstExp 11-17'!D46</f>
        <v>0</v>
      </c>
      <c r="C731" s="5">
        <f t="shared" si="10"/>
        <v>727</v>
      </c>
      <c r="D731" s="6"/>
    </row>
    <row r="732" spans="1:4">
      <c r="A732">
        <v>728</v>
      </c>
      <c r="B732" s="14">
        <f>'EstExp 11-17'!D47</f>
        <v>331800</v>
      </c>
      <c r="C732" s="5">
        <f t="shared" si="10"/>
        <v>-331072</v>
      </c>
      <c r="D732" s="6"/>
    </row>
    <row r="733" spans="1:4">
      <c r="A733">
        <v>729</v>
      </c>
      <c r="B733" s="14">
        <f>'EstExp 11-17'!D49</f>
        <v>4400</v>
      </c>
      <c r="C733" s="5">
        <f t="shared" si="10"/>
        <v>-3671</v>
      </c>
      <c r="D733" s="6"/>
    </row>
    <row r="734" spans="1:4">
      <c r="A734">
        <v>730</v>
      </c>
      <c r="B734" s="14">
        <f>'EstExp 11-17'!D50</f>
        <v>83700</v>
      </c>
      <c r="C734" s="5">
        <f t="shared" si="10"/>
        <v>-82970</v>
      </c>
      <c r="D734" s="6"/>
    </row>
    <row r="735" spans="1:4">
      <c r="A735">
        <v>731</v>
      </c>
      <c r="B735" s="14">
        <f>'EstExp 11-17'!D53</f>
        <v>116600</v>
      </c>
      <c r="C735" s="5">
        <f t="shared" si="10"/>
        <v>-115869</v>
      </c>
      <c r="D735" s="6"/>
    </row>
    <row r="736" spans="1:4">
      <c r="A736">
        <v>732</v>
      </c>
      <c r="B736" s="14">
        <f>'EstExp 11-17'!D55</f>
        <v>380200</v>
      </c>
      <c r="C736" s="5">
        <f t="shared" si="10"/>
        <v>-379468</v>
      </c>
      <c r="D736" s="6"/>
    </row>
    <row r="737" spans="1:4">
      <c r="A737">
        <v>733</v>
      </c>
      <c r="B737" s="14">
        <f>'EstExp 11-17'!D56</f>
        <v>0</v>
      </c>
      <c r="C737" s="5">
        <f t="shared" si="10"/>
        <v>733</v>
      </c>
      <c r="D737" s="6"/>
    </row>
    <row r="738" spans="1:4">
      <c r="A738">
        <v>734</v>
      </c>
      <c r="B738" s="14">
        <f>'EstExp 11-17'!D57</f>
        <v>380200</v>
      </c>
      <c r="C738" s="5">
        <f t="shared" si="10"/>
        <v>-379466</v>
      </c>
      <c r="D738" s="6"/>
    </row>
    <row r="739" spans="1:4">
      <c r="A739">
        <v>735</v>
      </c>
      <c r="B739" s="14">
        <f>'EstExp 11-17'!D59</f>
        <v>62800</v>
      </c>
      <c r="C739" s="5">
        <f t="shared" si="10"/>
        <v>-62065</v>
      </c>
      <c r="D739" s="6"/>
    </row>
    <row r="740" spans="1:4">
      <c r="A740">
        <v>736</v>
      </c>
      <c r="B740" s="14">
        <f>'EstExp 11-17'!D60</f>
        <v>64200</v>
      </c>
      <c r="C740" s="5">
        <f t="shared" si="10"/>
        <v>-63464</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0</v>
      </c>
      <c r="C743" s="5">
        <f t="shared" si="10"/>
        <v>739</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127000</v>
      </c>
      <c r="C746" s="5">
        <f t="shared" si="10"/>
        <v>-126258</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0</v>
      </c>
      <c r="C752" s="5">
        <f t="shared" si="10"/>
        <v>748</v>
      </c>
      <c r="D752" s="6"/>
    </row>
    <row r="753" spans="1:4">
      <c r="A753" s="3">
        <v>749</v>
      </c>
      <c r="C753" s="5">
        <f t="shared" si="10"/>
        <v>749</v>
      </c>
      <c r="D753" s="7"/>
    </row>
    <row r="754" spans="1:4">
      <c r="A754">
        <v>750</v>
      </c>
      <c r="B754" s="14">
        <f>'EstExp 11-17'!D72</f>
        <v>0</v>
      </c>
      <c r="C754" s="5">
        <f t="shared" si="10"/>
        <v>750</v>
      </c>
      <c r="D754" s="6"/>
    </row>
    <row r="755" spans="1:4">
      <c r="A755">
        <v>751</v>
      </c>
      <c r="B755" s="14">
        <f>'EstExp 11-17'!D73</f>
        <v>0</v>
      </c>
      <c r="C755" s="5">
        <f t="shared" si="10"/>
        <v>751</v>
      </c>
      <c r="D755" s="6"/>
    </row>
    <row r="756" spans="1:4">
      <c r="A756">
        <v>752</v>
      </c>
      <c r="B756" s="14">
        <f>'EstExp 11-17'!D74</f>
        <v>1629400</v>
      </c>
      <c r="C756" s="5">
        <f t="shared" si="10"/>
        <v>-1628648</v>
      </c>
      <c r="D756" s="6"/>
    </row>
    <row r="757" spans="1:4">
      <c r="A757">
        <v>753</v>
      </c>
      <c r="B757" s="14">
        <f>'EstExp 11-17'!D75</f>
        <v>6200</v>
      </c>
      <c r="C757" s="5">
        <f t="shared" si="10"/>
        <v>-5447</v>
      </c>
      <c r="D757" s="6"/>
    </row>
    <row r="758" spans="1:4">
      <c r="A758">
        <v>754</v>
      </c>
      <c r="B758" s="14">
        <f>'EstExp 11-17'!D114</f>
        <v>7454800</v>
      </c>
      <c r="C758" s="5">
        <f t="shared" si="10"/>
        <v>-7454046</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108100</v>
      </c>
      <c r="C764" s="5">
        <f t="shared" si="10"/>
        <v>-107340</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7200</v>
      </c>
      <c r="C771" s="5">
        <f t="shared" si="10"/>
        <v>-6433</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0</v>
      </c>
      <c r="C776" s="5">
        <f t="shared" si="11"/>
        <v>772</v>
      </c>
      <c r="D776" s="6"/>
    </row>
    <row r="777" spans="1:4">
      <c r="A777">
        <v>773</v>
      </c>
      <c r="B777" s="14">
        <f>'EstExp 11-17'!E14</f>
        <v>1800</v>
      </c>
      <c r="C777" s="5">
        <f t="shared" si="11"/>
        <v>-1027</v>
      </c>
      <c r="D777" s="6"/>
    </row>
    <row r="778" spans="1:4">
      <c r="A778">
        <v>774</v>
      </c>
      <c r="B778" s="14">
        <f>'EstExp 11-17'!E15</f>
        <v>0</v>
      </c>
      <c r="C778" s="5">
        <f t="shared" si="11"/>
        <v>774</v>
      </c>
      <c r="D778" s="6"/>
    </row>
    <row r="779" spans="1:4">
      <c r="A779">
        <v>775</v>
      </c>
      <c r="B779" s="14">
        <f>'EstExp 11-17'!E33</f>
        <v>213400</v>
      </c>
      <c r="C779" s="5">
        <f t="shared" si="11"/>
        <v>-212625</v>
      </c>
      <c r="D779" s="6"/>
    </row>
    <row r="780" spans="1:4">
      <c r="A780">
        <v>776</v>
      </c>
      <c r="B780" s="14">
        <f>'EstExp 11-17'!E36</f>
        <v>0</v>
      </c>
      <c r="C780" s="5">
        <f t="shared" si="11"/>
        <v>776</v>
      </c>
      <c r="D780" s="6"/>
    </row>
    <row r="781" spans="1:4">
      <c r="A781">
        <v>777</v>
      </c>
      <c r="B781" s="14">
        <f>'EstExp 11-17'!E37</f>
        <v>0</v>
      </c>
      <c r="C781" s="5">
        <f t="shared" si="11"/>
        <v>777</v>
      </c>
      <c r="D781" s="6"/>
    </row>
    <row r="782" spans="1:4">
      <c r="A782">
        <v>778</v>
      </c>
      <c r="B782" s="14">
        <f>'EstExp 11-17'!E38</f>
        <v>59900</v>
      </c>
      <c r="C782" s="5">
        <f t="shared" si="11"/>
        <v>-59122</v>
      </c>
      <c r="D782" s="6"/>
    </row>
    <row r="783" spans="1:4">
      <c r="A783">
        <v>779</v>
      </c>
      <c r="B783" s="14">
        <f>'EstExp 11-17'!E39</f>
        <v>30600</v>
      </c>
      <c r="C783" s="5">
        <f t="shared" si="11"/>
        <v>-29821</v>
      </c>
      <c r="D783" s="6"/>
    </row>
    <row r="784" spans="1:4">
      <c r="A784">
        <v>780</v>
      </c>
      <c r="B784" s="14">
        <f>'EstExp 11-17'!E40</f>
        <v>0</v>
      </c>
      <c r="C784" s="5">
        <f t="shared" si="11"/>
        <v>780</v>
      </c>
      <c r="D784" s="6"/>
    </row>
    <row r="785" spans="1:4">
      <c r="A785">
        <v>781</v>
      </c>
      <c r="B785" s="14">
        <f>'EstExp 11-17'!E41</f>
        <v>0</v>
      </c>
      <c r="C785" s="5">
        <f t="shared" si="11"/>
        <v>781</v>
      </c>
      <c r="D785" s="6"/>
    </row>
    <row r="786" spans="1:4">
      <c r="A786">
        <v>782</v>
      </c>
      <c r="B786" s="14">
        <f>'EstExp 11-17'!E42</f>
        <v>90500</v>
      </c>
      <c r="C786" s="5">
        <f t="shared" si="11"/>
        <v>-89718</v>
      </c>
      <c r="D786" s="6"/>
    </row>
    <row r="787" spans="1:4">
      <c r="A787">
        <v>783</v>
      </c>
      <c r="B787" s="14">
        <f>'EstExp 11-17'!E44</f>
        <v>141000</v>
      </c>
      <c r="C787" s="5">
        <f t="shared" si="11"/>
        <v>-140217</v>
      </c>
      <c r="D787" s="6"/>
    </row>
    <row r="788" spans="1:4">
      <c r="A788">
        <v>784</v>
      </c>
      <c r="B788" s="14">
        <f>'EstExp 11-17'!E45</f>
        <v>14400</v>
      </c>
      <c r="C788" s="5">
        <f t="shared" si="11"/>
        <v>-13616</v>
      </c>
      <c r="D788" s="6"/>
    </row>
    <row r="789" spans="1:4">
      <c r="A789">
        <v>785</v>
      </c>
      <c r="B789" s="14">
        <f>'EstExp 11-17'!E46</f>
        <v>48400</v>
      </c>
      <c r="C789" s="5">
        <f t="shared" si="11"/>
        <v>-47615</v>
      </c>
      <c r="D789" s="6"/>
    </row>
    <row r="790" spans="1:4">
      <c r="A790">
        <v>786</v>
      </c>
      <c r="B790" s="14">
        <f>'EstExp 11-17'!E47</f>
        <v>203800</v>
      </c>
      <c r="C790" s="5">
        <f t="shared" si="11"/>
        <v>-203014</v>
      </c>
      <c r="D790" s="6"/>
    </row>
    <row r="791" spans="1:4">
      <c r="A791">
        <v>787</v>
      </c>
      <c r="B791" s="14">
        <f>'EstExp 11-17'!E49</f>
        <v>151100</v>
      </c>
      <c r="C791" s="5">
        <f t="shared" si="11"/>
        <v>-150313</v>
      </c>
      <c r="D791" s="6"/>
    </row>
    <row r="792" spans="1:4">
      <c r="A792">
        <v>788</v>
      </c>
      <c r="B792" s="14">
        <f>'EstExp 11-17'!E50</f>
        <v>13800</v>
      </c>
      <c r="C792" s="5">
        <f t="shared" si="11"/>
        <v>-13012</v>
      </c>
      <c r="D792" s="6"/>
    </row>
    <row r="793" spans="1:4">
      <c r="A793">
        <v>789</v>
      </c>
      <c r="B793" s="14">
        <f>'EstExp 11-17'!E53</f>
        <v>164900</v>
      </c>
      <c r="C793" s="5">
        <f t="shared" si="11"/>
        <v>-164111</v>
      </c>
      <c r="D793" s="6"/>
    </row>
    <row r="794" spans="1:4">
      <c r="A794">
        <v>790</v>
      </c>
      <c r="B794" s="14">
        <f>'EstExp 11-17'!E55</f>
        <v>97600</v>
      </c>
      <c r="C794" s="5">
        <f t="shared" si="11"/>
        <v>-96810</v>
      </c>
      <c r="D794" s="6"/>
    </row>
    <row r="795" spans="1:4">
      <c r="A795">
        <v>791</v>
      </c>
      <c r="B795" s="14">
        <f>'EstExp 11-17'!E56</f>
        <v>0</v>
      </c>
      <c r="C795" s="5">
        <f t="shared" si="11"/>
        <v>791</v>
      </c>
      <c r="D795" s="6"/>
    </row>
    <row r="796" spans="1:4">
      <c r="A796">
        <v>792</v>
      </c>
      <c r="B796" s="14">
        <f>'EstExp 11-17'!E57</f>
        <v>97600</v>
      </c>
      <c r="C796" s="5">
        <f t="shared" si="11"/>
        <v>-96808</v>
      </c>
      <c r="D796" s="6"/>
    </row>
    <row r="797" spans="1:4">
      <c r="A797">
        <v>793</v>
      </c>
      <c r="B797" s="14">
        <f>'EstExp 11-17'!E59</f>
        <v>49200</v>
      </c>
      <c r="C797" s="5">
        <f t="shared" si="11"/>
        <v>-48407</v>
      </c>
      <c r="D797" s="6"/>
    </row>
    <row r="798" spans="1:4">
      <c r="A798">
        <v>794</v>
      </c>
      <c r="B798" s="14">
        <f>'EstExp 11-17'!E60</f>
        <v>175300</v>
      </c>
      <c r="C798" s="5">
        <f t="shared" si="11"/>
        <v>-174506</v>
      </c>
      <c r="D798" s="6"/>
    </row>
    <row r="799" spans="1:4">
      <c r="A799">
        <v>795</v>
      </c>
      <c r="B799" s="14">
        <f>'EstExp 11-17'!E61</f>
        <v>0</v>
      </c>
      <c r="C799" s="5">
        <f t="shared" si="11"/>
        <v>795</v>
      </c>
      <c r="D799" s="6"/>
    </row>
    <row r="800" spans="1:4">
      <c r="A800">
        <v>796</v>
      </c>
      <c r="B800" s="14">
        <f>'EstExp 11-17'!E62</f>
        <v>10400</v>
      </c>
      <c r="C800" s="5">
        <f t="shared" si="11"/>
        <v>-9604</v>
      </c>
      <c r="D800" s="6"/>
    </row>
    <row r="801" spans="1:4">
      <c r="A801">
        <v>797</v>
      </c>
      <c r="B801" s="14">
        <f>'EstExp 11-17'!E63</f>
        <v>5100</v>
      </c>
      <c r="C801" s="5">
        <f t="shared" si="11"/>
        <v>-4303</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240000</v>
      </c>
      <c r="C804" s="5">
        <f t="shared" si="11"/>
        <v>-239200</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21600</v>
      </c>
      <c r="C807" s="5">
        <f t="shared" si="11"/>
        <v>-20797</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10500</v>
      </c>
      <c r="C810" s="5">
        <f t="shared" si="11"/>
        <v>-9694</v>
      </c>
      <c r="D810" s="6"/>
    </row>
    <row r="811" spans="1:4">
      <c r="A811" s="3">
        <v>807</v>
      </c>
      <c r="C811" s="5">
        <f t="shared" si="11"/>
        <v>807</v>
      </c>
      <c r="D811" s="7"/>
    </row>
    <row r="812" spans="1:4">
      <c r="A812">
        <v>808</v>
      </c>
      <c r="B812" s="14">
        <f>'EstExp 11-17'!E72</f>
        <v>32100</v>
      </c>
      <c r="C812" s="5">
        <f t="shared" si="11"/>
        <v>-31292</v>
      </c>
      <c r="D812" s="6"/>
    </row>
    <row r="813" spans="1:4">
      <c r="A813">
        <v>809</v>
      </c>
      <c r="B813" s="14">
        <f>'EstExp 11-17'!E73</f>
        <v>0</v>
      </c>
      <c r="C813" s="5">
        <f t="shared" si="11"/>
        <v>809</v>
      </c>
      <c r="D813" s="6"/>
    </row>
    <row r="814" spans="1:4">
      <c r="A814">
        <v>810</v>
      </c>
      <c r="B814" s="14">
        <f>'EstExp 11-17'!E74</f>
        <v>828900</v>
      </c>
      <c r="C814" s="5">
        <f t="shared" si="11"/>
        <v>-828090</v>
      </c>
      <c r="D814" s="6"/>
    </row>
    <row r="815" spans="1:4">
      <c r="A815">
        <v>811</v>
      </c>
      <c r="B815" s="14">
        <f>'EstExp 11-17'!E75</f>
        <v>66200</v>
      </c>
      <c r="C815" s="5">
        <f t="shared" si="11"/>
        <v>-65389</v>
      </c>
      <c r="D815" s="6"/>
    </row>
    <row r="816" spans="1:4">
      <c r="A816">
        <v>812</v>
      </c>
      <c r="B816" s="14">
        <f>'EstExp 11-17'!E114</f>
        <v>1309200</v>
      </c>
      <c r="C816" s="5">
        <f t="shared" si="11"/>
        <v>-1308388</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261700</v>
      </c>
      <c r="C822" s="5">
        <f t="shared" si="11"/>
        <v>-260882</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1200</v>
      </c>
      <c r="C829" s="5">
        <f t="shared" si="11"/>
        <v>-375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0</v>
      </c>
      <c r="C834" s="5">
        <f t="shared" si="11"/>
        <v>830</v>
      </c>
      <c r="D834" s="6"/>
    </row>
    <row r="835" spans="1:4">
      <c r="A835">
        <v>831</v>
      </c>
      <c r="B835" s="14">
        <f>'EstExp 11-17'!F14</f>
        <v>7200</v>
      </c>
      <c r="C835" s="5">
        <f t="shared" si="11"/>
        <v>-6369</v>
      </c>
      <c r="D835" s="6"/>
    </row>
    <row r="836" spans="1:4">
      <c r="A836">
        <v>832</v>
      </c>
      <c r="B836" s="14">
        <f>'EstExp 11-17'!F15</f>
        <v>3300</v>
      </c>
      <c r="C836" s="5">
        <f t="shared" si="11"/>
        <v>-2468</v>
      </c>
      <c r="D836" s="6"/>
    </row>
    <row r="837" spans="1:4">
      <c r="A837">
        <v>833</v>
      </c>
      <c r="B837" s="14">
        <f>'EstExp 11-17'!F33</f>
        <v>337100</v>
      </c>
      <c r="C837" s="5">
        <f t="shared" si="11"/>
        <v>-336267</v>
      </c>
      <c r="D837" s="6"/>
    </row>
    <row r="838" spans="1:4">
      <c r="A838">
        <v>834</v>
      </c>
      <c r="B838" s="14">
        <f>'EstExp 11-17'!F36</f>
        <v>0</v>
      </c>
      <c r="C838" s="5">
        <f t="shared" si="11"/>
        <v>834</v>
      </c>
      <c r="D838" s="6"/>
    </row>
    <row r="839" spans="1:4">
      <c r="A839">
        <v>835</v>
      </c>
      <c r="B839" s="14">
        <f>'EstExp 11-17'!F37</f>
        <v>0</v>
      </c>
      <c r="C839" s="5">
        <f t="shared" ref="C839:C902" si="12">A839-B839</f>
        <v>835</v>
      </c>
      <c r="D839" s="6"/>
    </row>
    <row r="840" spans="1:4">
      <c r="A840">
        <v>836</v>
      </c>
      <c r="B840" s="14">
        <f>'EstExp 11-17'!F38</f>
        <v>5900</v>
      </c>
      <c r="C840" s="5">
        <f t="shared" si="12"/>
        <v>-5064</v>
      </c>
      <c r="D840" s="6"/>
    </row>
    <row r="841" spans="1:4">
      <c r="A841">
        <v>837</v>
      </c>
      <c r="B841" s="14">
        <f>'EstExp 11-17'!F39</f>
        <v>0</v>
      </c>
      <c r="C841" s="5">
        <f t="shared" si="12"/>
        <v>837</v>
      </c>
      <c r="D841" s="6"/>
    </row>
    <row r="842" spans="1:4">
      <c r="A842">
        <v>838</v>
      </c>
      <c r="B842" s="14">
        <f>'EstExp 11-17'!F40</f>
        <v>0</v>
      </c>
      <c r="C842" s="5">
        <f t="shared" si="12"/>
        <v>838</v>
      </c>
      <c r="D842" s="6"/>
    </row>
    <row r="843" spans="1:4">
      <c r="A843">
        <v>839</v>
      </c>
      <c r="B843" s="14">
        <f>'EstExp 11-17'!F41</f>
        <v>3300</v>
      </c>
      <c r="C843" s="5">
        <f t="shared" si="12"/>
        <v>-2461</v>
      </c>
      <c r="D843" s="6"/>
    </row>
    <row r="844" spans="1:4">
      <c r="A844">
        <v>840</v>
      </c>
      <c r="B844" s="14">
        <f>'EstExp 11-17'!F42</f>
        <v>9200</v>
      </c>
      <c r="C844" s="5">
        <f t="shared" si="12"/>
        <v>-8360</v>
      </c>
      <c r="D844" s="6"/>
    </row>
    <row r="845" spans="1:4">
      <c r="A845">
        <v>841</v>
      </c>
      <c r="B845" s="14">
        <f>'EstExp 11-17'!F44</f>
        <v>39100</v>
      </c>
      <c r="C845" s="5">
        <f t="shared" si="12"/>
        <v>-38259</v>
      </c>
      <c r="D845" s="6"/>
    </row>
    <row r="846" spans="1:4">
      <c r="A846">
        <v>842</v>
      </c>
      <c r="B846" s="14">
        <f>'EstExp 11-17'!F45</f>
        <v>71100</v>
      </c>
      <c r="C846" s="5">
        <f t="shared" si="12"/>
        <v>-70258</v>
      </c>
      <c r="D846" s="6"/>
    </row>
    <row r="847" spans="1:4">
      <c r="A847">
        <v>843</v>
      </c>
      <c r="B847" s="14">
        <f>'EstExp 11-17'!F46</f>
        <v>6600</v>
      </c>
      <c r="C847" s="5">
        <f t="shared" si="12"/>
        <v>-5757</v>
      </c>
      <c r="D847" s="6"/>
    </row>
    <row r="848" spans="1:4">
      <c r="A848">
        <v>844</v>
      </c>
      <c r="B848" s="14">
        <f>'EstExp 11-17'!F47</f>
        <v>116800</v>
      </c>
      <c r="C848" s="5">
        <f t="shared" si="12"/>
        <v>-115956</v>
      </c>
      <c r="D848" s="6"/>
    </row>
    <row r="849" spans="1:4">
      <c r="A849">
        <v>845</v>
      </c>
      <c r="B849" s="14">
        <f>'EstExp 11-17'!F49</f>
        <v>1900</v>
      </c>
      <c r="C849" s="5">
        <f t="shared" si="12"/>
        <v>-1055</v>
      </c>
      <c r="D849" s="6"/>
    </row>
    <row r="850" spans="1:4">
      <c r="A850">
        <v>846</v>
      </c>
      <c r="B850" s="14">
        <f>'EstExp 11-17'!F50</f>
        <v>22200</v>
      </c>
      <c r="C850" s="5">
        <f t="shared" si="12"/>
        <v>-21354</v>
      </c>
      <c r="D850" s="6"/>
    </row>
    <row r="851" spans="1:4">
      <c r="A851">
        <v>847</v>
      </c>
      <c r="B851" s="14">
        <f>'EstExp 11-17'!F53</f>
        <v>24100</v>
      </c>
      <c r="C851" s="5">
        <f t="shared" si="12"/>
        <v>-23253</v>
      </c>
      <c r="D851" s="6"/>
    </row>
    <row r="852" spans="1:4">
      <c r="A852">
        <v>848</v>
      </c>
      <c r="B852" s="14">
        <f>'EstExp 11-17'!F55</f>
        <v>0</v>
      </c>
      <c r="C852" s="5">
        <f t="shared" si="12"/>
        <v>848</v>
      </c>
      <c r="D852" s="6"/>
    </row>
    <row r="853" spans="1:4">
      <c r="A853">
        <v>849</v>
      </c>
      <c r="B853" s="14">
        <f>'EstExp 11-17'!F56</f>
        <v>0</v>
      </c>
      <c r="C853" s="5">
        <f t="shared" si="12"/>
        <v>849</v>
      </c>
      <c r="D853" s="6"/>
    </row>
    <row r="854" spans="1:4">
      <c r="A854">
        <v>850</v>
      </c>
      <c r="B854" s="14">
        <f>'EstExp 11-17'!F57</f>
        <v>0</v>
      </c>
      <c r="C854" s="5">
        <f t="shared" si="12"/>
        <v>850</v>
      </c>
      <c r="D854" s="6"/>
    </row>
    <row r="855" spans="1:4">
      <c r="A855">
        <v>851</v>
      </c>
      <c r="B855" s="14">
        <f>'EstExp 11-17'!F59</f>
        <v>9300</v>
      </c>
      <c r="C855" s="5">
        <f t="shared" si="12"/>
        <v>-8449</v>
      </c>
      <c r="D855" s="6"/>
    </row>
    <row r="856" spans="1:4">
      <c r="A856">
        <v>852</v>
      </c>
      <c r="B856" s="14">
        <f>'EstExp 11-17'!F60</f>
        <v>0</v>
      </c>
      <c r="C856" s="5">
        <f t="shared" si="12"/>
        <v>852</v>
      </c>
      <c r="D856" s="6"/>
    </row>
    <row r="857" spans="1:4">
      <c r="A857">
        <v>853</v>
      </c>
      <c r="B857" s="14">
        <f>'EstExp 11-17'!F61</f>
        <v>0</v>
      </c>
      <c r="C857" s="5">
        <f t="shared" si="12"/>
        <v>853</v>
      </c>
      <c r="D857" s="6"/>
    </row>
    <row r="858" spans="1:4">
      <c r="A858">
        <v>854</v>
      </c>
      <c r="B858" s="14">
        <f>'EstExp 11-17'!F62</f>
        <v>0</v>
      </c>
      <c r="C858" s="5">
        <f t="shared" si="12"/>
        <v>854</v>
      </c>
      <c r="D858" s="6"/>
    </row>
    <row r="859" spans="1:4">
      <c r="A859">
        <v>855</v>
      </c>
      <c r="B859" s="14">
        <f>'EstExp 11-17'!F63</f>
        <v>591000</v>
      </c>
      <c r="C859" s="5">
        <f t="shared" si="12"/>
        <v>-590145</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600300</v>
      </c>
      <c r="C862" s="5">
        <f t="shared" si="12"/>
        <v>-599442</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9100</v>
      </c>
      <c r="C865" s="5">
        <f t="shared" si="12"/>
        <v>-8239</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0</v>
      </c>
      <c r="C868" s="5">
        <f t="shared" si="12"/>
        <v>864</v>
      </c>
      <c r="D868" s="6"/>
    </row>
    <row r="869" spans="1:4">
      <c r="A869" s="3">
        <v>865</v>
      </c>
      <c r="C869" s="5">
        <f t="shared" si="12"/>
        <v>865</v>
      </c>
      <c r="D869" s="7"/>
    </row>
    <row r="870" spans="1:4">
      <c r="A870">
        <v>866</v>
      </c>
      <c r="B870" s="14">
        <f>'EstExp 11-17'!F72</f>
        <v>9100</v>
      </c>
      <c r="C870" s="5">
        <f t="shared" si="12"/>
        <v>-8234</v>
      </c>
      <c r="D870" s="6"/>
    </row>
    <row r="871" spans="1:4">
      <c r="A871">
        <v>867</v>
      </c>
      <c r="B871" s="14">
        <f>'EstExp 11-17'!F73</f>
        <v>0</v>
      </c>
      <c r="C871" s="5">
        <f t="shared" si="12"/>
        <v>867</v>
      </c>
      <c r="D871" s="6"/>
    </row>
    <row r="872" spans="1:4">
      <c r="A872">
        <v>868</v>
      </c>
      <c r="B872" s="14">
        <f>'EstExp 11-17'!F74</f>
        <v>759500</v>
      </c>
      <c r="C872" s="5">
        <f t="shared" si="12"/>
        <v>-758632</v>
      </c>
      <c r="D872" s="6"/>
    </row>
    <row r="873" spans="1:4">
      <c r="A873">
        <v>869</v>
      </c>
      <c r="B873" s="14">
        <f>'EstExp 11-17'!F75</f>
        <v>13500</v>
      </c>
      <c r="C873" s="5">
        <f t="shared" si="12"/>
        <v>-12631</v>
      </c>
      <c r="D873" s="6"/>
    </row>
    <row r="874" spans="1:4">
      <c r="A874">
        <v>870</v>
      </c>
      <c r="B874" s="14">
        <f>'EstExp 11-17'!F114</f>
        <v>1110100</v>
      </c>
      <c r="C874" s="5">
        <f t="shared" si="12"/>
        <v>-1109230</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28700</v>
      </c>
      <c r="C880" s="5">
        <f t="shared" si="12"/>
        <v>-27824</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34000</v>
      </c>
      <c r="C895" s="5">
        <f t="shared" si="12"/>
        <v>-33109</v>
      </c>
      <c r="D895" s="6"/>
    </row>
    <row r="896" spans="1:4">
      <c r="A896">
        <v>892</v>
      </c>
      <c r="B896" s="14">
        <f>'EstExp 11-17'!G36</f>
        <v>0</v>
      </c>
      <c r="C896" s="5">
        <f t="shared" si="12"/>
        <v>892</v>
      </c>
      <c r="D896" s="6"/>
    </row>
    <row r="897" spans="1:4">
      <c r="A897">
        <v>893</v>
      </c>
      <c r="B897" s="14">
        <f>'EstExp 11-17'!G37</f>
        <v>0</v>
      </c>
      <c r="C897" s="5">
        <f t="shared" si="12"/>
        <v>893</v>
      </c>
      <c r="D897" s="6"/>
    </row>
    <row r="898" spans="1:4">
      <c r="A898">
        <v>894</v>
      </c>
      <c r="B898" s="14">
        <f>'EstExp 11-17'!G38</f>
        <v>0</v>
      </c>
      <c r="C898" s="5">
        <f t="shared" si="12"/>
        <v>894</v>
      </c>
      <c r="D898" s="6"/>
    </row>
    <row r="899" spans="1:4">
      <c r="A899">
        <v>895</v>
      </c>
      <c r="B899" s="14">
        <f>'EstExp 11-17'!G39</f>
        <v>0</v>
      </c>
      <c r="C899" s="5">
        <f t="shared" si="12"/>
        <v>895</v>
      </c>
      <c r="D899" s="6"/>
    </row>
    <row r="900" spans="1:4">
      <c r="A900">
        <v>896</v>
      </c>
      <c r="B900" s="14">
        <f>'EstExp 11-17'!G40</f>
        <v>0</v>
      </c>
      <c r="C900" s="5">
        <f t="shared" si="12"/>
        <v>896</v>
      </c>
      <c r="D900" s="6"/>
    </row>
    <row r="901" spans="1:4">
      <c r="A901">
        <v>897</v>
      </c>
      <c r="B901" s="14">
        <f>'EstExp 11-17'!G41</f>
        <v>0</v>
      </c>
      <c r="C901" s="5">
        <f t="shared" si="12"/>
        <v>897</v>
      </c>
      <c r="D901" s="6"/>
    </row>
    <row r="902" spans="1:4">
      <c r="A902">
        <v>898</v>
      </c>
      <c r="B902" s="14">
        <f>'EstExp 11-17'!G42</f>
        <v>0</v>
      </c>
      <c r="C902" s="5">
        <f t="shared" si="12"/>
        <v>898</v>
      </c>
      <c r="D902" s="6"/>
    </row>
    <row r="903" spans="1:4">
      <c r="A903">
        <v>899</v>
      </c>
      <c r="B903" s="14">
        <f>'EstExp 11-17'!G44</f>
        <v>0</v>
      </c>
      <c r="C903" s="5">
        <f t="shared" ref="C903:C966" si="13">A903-B903</f>
        <v>899</v>
      </c>
      <c r="D903" s="6"/>
    </row>
    <row r="904" spans="1:4">
      <c r="A904">
        <v>900</v>
      </c>
      <c r="B904" s="14">
        <f>'EstExp 11-17'!G45</f>
        <v>593400</v>
      </c>
      <c r="C904" s="5">
        <f t="shared" si="13"/>
        <v>-592500</v>
      </c>
      <c r="D904" s="6"/>
    </row>
    <row r="905" spans="1:4">
      <c r="A905">
        <v>901</v>
      </c>
      <c r="B905" s="14">
        <f>'EstExp 11-17'!G46</f>
        <v>0</v>
      </c>
      <c r="C905" s="5">
        <f t="shared" si="13"/>
        <v>901</v>
      </c>
      <c r="D905" s="6"/>
    </row>
    <row r="906" spans="1:4">
      <c r="A906">
        <v>902</v>
      </c>
      <c r="B906" s="14">
        <f>'EstExp 11-17'!G47</f>
        <v>593400</v>
      </c>
      <c r="C906" s="5">
        <f t="shared" si="13"/>
        <v>-592498</v>
      </c>
      <c r="D906" s="6"/>
    </row>
    <row r="907" spans="1:4">
      <c r="A907">
        <v>903</v>
      </c>
      <c r="B907" s="14">
        <f>'EstExp 11-17'!G49</f>
        <v>0</v>
      </c>
      <c r="C907" s="5">
        <f t="shared" si="13"/>
        <v>903</v>
      </c>
      <c r="D907" s="6"/>
    </row>
    <row r="908" spans="1:4">
      <c r="A908">
        <v>904</v>
      </c>
      <c r="B908" s="14">
        <f>'EstExp 11-17'!G50</f>
        <v>3500</v>
      </c>
      <c r="C908" s="5">
        <f t="shared" si="13"/>
        <v>-2596</v>
      </c>
      <c r="D908" s="6"/>
    </row>
    <row r="909" spans="1:4">
      <c r="A909">
        <v>905</v>
      </c>
      <c r="B909" s="14">
        <f>'EstExp 11-17'!G53</f>
        <v>3500</v>
      </c>
      <c r="C909" s="5">
        <f t="shared" si="13"/>
        <v>-2595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2600</v>
      </c>
      <c r="C913" s="5">
        <f t="shared" si="13"/>
        <v>-1691</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0</v>
      </c>
      <c r="C917" s="5">
        <f t="shared" si="13"/>
        <v>913</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2600</v>
      </c>
      <c r="C920" s="5">
        <f t="shared" si="13"/>
        <v>-1684</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0</v>
      </c>
      <c r="C926" s="5">
        <f t="shared" si="13"/>
        <v>922</v>
      </c>
      <c r="D926" s="6"/>
    </row>
    <row r="927" spans="1:4">
      <c r="A927" s="3">
        <v>923</v>
      </c>
      <c r="C927" s="5">
        <f t="shared" si="13"/>
        <v>923</v>
      </c>
      <c r="D927" s="7"/>
    </row>
    <row r="928" spans="1:4">
      <c r="A928">
        <v>924</v>
      </c>
      <c r="B928" s="14">
        <f>'EstExp 11-17'!G72</f>
        <v>0</v>
      </c>
      <c r="C928" s="5">
        <f t="shared" si="13"/>
        <v>924</v>
      </c>
      <c r="D928" s="6"/>
    </row>
    <row r="929" spans="1:4">
      <c r="A929">
        <v>925</v>
      </c>
      <c r="B929" s="14">
        <f>'EstExp 11-17'!G73</f>
        <v>0</v>
      </c>
      <c r="C929" s="5">
        <f t="shared" si="13"/>
        <v>925</v>
      </c>
      <c r="D929" s="6"/>
    </row>
    <row r="930" spans="1:4">
      <c r="A930">
        <v>926</v>
      </c>
      <c r="B930" s="14">
        <f>'EstExp 11-17'!G74</f>
        <v>599500</v>
      </c>
      <c r="C930" s="5">
        <f t="shared" si="13"/>
        <v>-598574</v>
      </c>
      <c r="D930" s="6"/>
    </row>
    <row r="931" spans="1:4">
      <c r="A931">
        <v>927</v>
      </c>
      <c r="B931" s="14">
        <f>'EstExp 11-17'!G75</f>
        <v>0</v>
      </c>
      <c r="C931" s="5">
        <f t="shared" si="13"/>
        <v>927</v>
      </c>
      <c r="D931" s="6"/>
    </row>
    <row r="932" spans="1:4">
      <c r="A932">
        <v>928</v>
      </c>
      <c r="B932" s="14">
        <f>'EstExp 11-17'!G114</f>
        <v>633500</v>
      </c>
      <c r="C932" s="5">
        <f t="shared" si="13"/>
        <v>-632572</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2300</v>
      </c>
      <c r="C938" s="5">
        <f t="shared" si="13"/>
        <v>-1366</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400</v>
      </c>
      <c r="C945" s="5">
        <f t="shared" si="13"/>
        <v>541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0</v>
      </c>
      <c r="C951" s="5">
        <f t="shared" si="13"/>
        <v>947</v>
      </c>
      <c r="D951" s="6"/>
    </row>
    <row r="952" spans="1:4">
      <c r="A952">
        <v>948</v>
      </c>
      <c r="B952" s="14">
        <f>'EstExp 11-17'!H15</f>
        <v>0</v>
      </c>
      <c r="C952" s="5">
        <f t="shared" si="13"/>
        <v>948</v>
      </c>
      <c r="D952" s="6"/>
    </row>
    <row r="953" spans="1:4">
      <c r="A953">
        <v>949</v>
      </c>
      <c r="B953" s="14">
        <f>'EstExp 11-17'!H33</f>
        <v>8400</v>
      </c>
      <c r="C953" s="5">
        <f t="shared" si="13"/>
        <v>-7451</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4300</v>
      </c>
      <c r="C961" s="5">
        <f t="shared" si="13"/>
        <v>-3343</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4300</v>
      </c>
      <c r="C964" s="5">
        <f t="shared" si="13"/>
        <v>-3340</v>
      </c>
      <c r="D964" s="6"/>
    </row>
    <row r="965" spans="1:4">
      <c r="A965">
        <v>961</v>
      </c>
      <c r="B965" s="14">
        <f>'EstExp 11-17'!H49</f>
        <v>4600</v>
      </c>
      <c r="C965" s="5">
        <f t="shared" si="13"/>
        <v>-3639</v>
      </c>
      <c r="D965" s="6"/>
    </row>
    <row r="966" spans="1:4">
      <c r="A966">
        <v>962</v>
      </c>
      <c r="B966" s="14">
        <f>'EstExp 11-17'!H50</f>
        <v>61700</v>
      </c>
      <c r="C966" s="5">
        <f t="shared" si="13"/>
        <v>-60738</v>
      </c>
      <c r="D966" s="6"/>
    </row>
    <row r="967" spans="1:4">
      <c r="A967">
        <v>963</v>
      </c>
      <c r="B967" s="14">
        <f>'EstExp 11-17'!H53</f>
        <v>66300</v>
      </c>
      <c r="C967" s="5">
        <f t="shared" ref="C967:C1030" si="14">A967-B967</f>
        <v>-65337</v>
      </c>
      <c r="D967" s="6"/>
    </row>
    <row r="968" spans="1:4">
      <c r="A968">
        <v>964</v>
      </c>
      <c r="B968" s="14">
        <f>'EstExp 11-17'!H55</f>
        <v>11800</v>
      </c>
      <c r="C968" s="5">
        <f t="shared" si="14"/>
        <v>-10836</v>
      </c>
      <c r="D968" s="6"/>
    </row>
    <row r="969" spans="1:4">
      <c r="A969">
        <v>965</v>
      </c>
      <c r="B969" s="14">
        <f>'EstExp 11-17'!H56</f>
        <v>0</v>
      </c>
      <c r="C969" s="5">
        <f t="shared" si="14"/>
        <v>965</v>
      </c>
      <c r="D969" s="6"/>
    </row>
    <row r="970" spans="1:4">
      <c r="A970">
        <v>966</v>
      </c>
      <c r="B970" s="14">
        <f>'EstExp 11-17'!H57</f>
        <v>11800</v>
      </c>
      <c r="C970" s="5">
        <f t="shared" si="14"/>
        <v>-10834</v>
      </c>
      <c r="D970" s="6"/>
    </row>
    <row r="971" spans="1:4">
      <c r="A971">
        <v>967</v>
      </c>
      <c r="B971" s="14">
        <f>'EstExp 11-17'!H59</f>
        <v>1900</v>
      </c>
      <c r="C971" s="5">
        <f t="shared" si="14"/>
        <v>-933</v>
      </c>
      <c r="D971" s="6"/>
    </row>
    <row r="972" spans="1:4">
      <c r="A972">
        <v>968</v>
      </c>
      <c r="B972" s="14">
        <f>'EstExp 11-17'!H60</f>
        <v>35400</v>
      </c>
      <c r="C972" s="5">
        <f t="shared" si="14"/>
        <v>-34432</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0</v>
      </c>
      <c r="C975" s="5">
        <f t="shared" si="14"/>
        <v>971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37300</v>
      </c>
      <c r="C978" s="5">
        <f t="shared" si="14"/>
        <v>-36326</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1900</v>
      </c>
      <c r="C981" s="5">
        <f t="shared" si="14"/>
        <v>-923</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0</v>
      </c>
      <c r="C984" s="5">
        <f t="shared" si="14"/>
        <v>980</v>
      </c>
      <c r="D984" s="6"/>
    </row>
    <row r="985" spans="1:4">
      <c r="A985" s="3">
        <v>981</v>
      </c>
      <c r="C985" s="5">
        <f t="shared" si="14"/>
        <v>981</v>
      </c>
      <c r="D985" s="7"/>
    </row>
    <row r="986" spans="1:4">
      <c r="A986">
        <v>982</v>
      </c>
      <c r="B986" s="14">
        <f>'EstExp 11-17'!H72</f>
        <v>1900</v>
      </c>
      <c r="C986" s="5">
        <f t="shared" si="14"/>
        <v>-918</v>
      </c>
      <c r="D986" s="6"/>
    </row>
    <row r="987" spans="1:4">
      <c r="A987">
        <v>983</v>
      </c>
      <c r="B987" s="14">
        <f>'EstExp 11-17'!H73</f>
        <v>0</v>
      </c>
      <c r="C987" s="5">
        <f t="shared" si="14"/>
        <v>983</v>
      </c>
      <c r="D987" s="6"/>
    </row>
    <row r="988" spans="1:4">
      <c r="A988">
        <v>984</v>
      </c>
      <c r="B988" s="14">
        <f>'EstExp 11-17'!H74</f>
        <v>121600</v>
      </c>
      <c r="C988" s="5">
        <f t="shared" si="14"/>
        <v>-120616</v>
      </c>
      <c r="D988" s="6"/>
    </row>
    <row r="989" spans="1:4">
      <c r="A989">
        <v>985</v>
      </c>
      <c r="B989" s="14">
        <f>'EstExp 11-17'!H75</f>
        <v>0</v>
      </c>
      <c r="C989" s="5">
        <f t="shared" si="14"/>
        <v>985</v>
      </c>
      <c r="D989" s="6"/>
    </row>
    <row r="990" spans="1:4">
      <c r="A990">
        <v>986</v>
      </c>
      <c r="B990" s="15">
        <f>'EstExp 11-17'!H102</f>
        <v>1688500</v>
      </c>
      <c r="C990" s="5">
        <f t="shared" si="14"/>
        <v>-1687514</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346</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2168500</v>
      </c>
      <c r="C997" s="5">
        <f t="shared" si="14"/>
        <v>-2167507</v>
      </c>
      <c r="D997" s="6"/>
    </row>
    <row r="998" spans="1:4">
      <c r="A998" s="3">
        <v>994</v>
      </c>
      <c r="C998" s="5">
        <f t="shared" si="14"/>
        <v>994</v>
      </c>
      <c r="D998" s="7"/>
    </row>
    <row r="999" spans="1:4">
      <c r="A999" s="3">
        <v>995</v>
      </c>
      <c r="C999" s="5">
        <f t="shared" si="14"/>
        <v>995</v>
      </c>
      <c r="D999" s="6" t="s">
        <v>346</v>
      </c>
    </row>
    <row r="1000" spans="1:4">
      <c r="A1000" s="3">
        <v>996</v>
      </c>
      <c r="C1000" s="5">
        <f t="shared" si="14"/>
        <v>996</v>
      </c>
      <c r="D1000" s="6" t="s">
        <v>346</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346</v>
      </c>
    </row>
    <row r="1007" spans="1:4">
      <c r="A1007" s="3">
        <v>1003</v>
      </c>
      <c r="C1007" s="5">
        <f t="shared" si="14"/>
        <v>1003</v>
      </c>
      <c r="D1007" s="6" t="s">
        <v>346</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346</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346</v>
      </c>
    </row>
    <row r="1018" spans="1:4">
      <c r="A1018" s="3">
        <v>1014</v>
      </c>
      <c r="C1018" s="5">
        <f t="shared" si="14"/>
        <v>1014</v>
      </c>
      <c r="D1018" s="6" t="s">
        <v>346</v>
      </c>
    </row>
    <row r="1019" spans="1:4">
      <c r="A1019" s="3">
        <v>1015</v>
      </c>
      <c r="C1019" s="5">
        <f t="shared" si="14"/>
        <v>1015</v>
      </c>
      <c r="D1019" s="6" t="s">
        <v>346</v>
      </c>
    </row>
    <row r="1020" spans="1:4">
      <c r="A1020" s="3">
        <v>1016</v>
      </c>
      <c r="C1020" s="5">
        <f t="shared" si="14"/>
        <v>1016</v>
      </c>
      <c r="D1020" s="6" t="s">
        <v>346</v>
      </c>
    </row>
    <row r="1021" spans="1:4">
      <c r="A1021" s="3">
        <v>1017</v>
      </c>
      <c r="C1021" s="5">
        <f t="shared" si="14"/>
        <v>1017</v>
      </c>
      <c r="D1021" s="6" t="s">
        <v>346</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346</v>
      </c>
    </row>
    <row r="1030" spans="1:4">
      <c r="A1030" s="3">
        <v>1026</v>
      </c>
      <c r="C1030" s="5">
        <f t="shared" si="14"/>
        <v>1026</v>
      </c>
      <c r="D1030" s="6" t="s">
        <v>346</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17917500</v>
      </c>
      <c r="C1036" s="5">
        <f t="shared" si="15"/>
        <v>-17916468</v>
      </c>
      <c r="D1036" s="6"/>
    </row>
    <row r="1037" spans="1:4">
      <c r="A1037">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1190600</v>
      </c>
      <c r="C1043" s="5">
        <f t="shared" si="15"/>
        <v>-1189561</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0</v>
      </c>
      <c r="C1048" s="5">
        <f t="shared" si="15"/>
        <v>1044</v>
      </c>
      <c r="D1048" s="6"/>
    </row>
    <row r="1049" spans="1:4">
      <c r="A1049">
        <v>1045</v>
      </c>
      <c r="B1049" s="14">
        <f>'EstExp 11-17'!K14</f>
        <v>468400</v>
      </c>
      <c r="C1049" s="5">
        <f t="shared" si="15"/>
        <v>-467355</v>
      </c>
      <c r="D1049" s="6"/>
    </row>
    <row r="1050" spans="1:4">
      <c r="A1050">
        <v>1046</v>
      </c>
      <c r="B1050" s="14">
        <f>'EstExp 11-17'!K15</f>
        <v>181800</v>
      </c>
      <c r="C1050" s="5">
        <f t="shared" si="15"/>
        <v>-180754</v>
      </c>
      <c r="D1050" s="6"/>
    </row>
    <row r="1051" spans="1:4">
      <c r="A1051">
        <v>1047</v>
      </c>
      <c r="B1051" s="14">
        <f>'EstExp 11-17'!K33</f>
        <v>24925300</v>
      </c>
      <c r="C1051" s="5">
        <f t="shared" si="15"/>
        <v>-24924253</v>
      </c>
      <c r="D1051" s="6"/>
    </row>
    <row r="1052" spans="1:4">
      <c r="A1052">
        <v>1048</v>
      </c>
      <c r="B1052" s="14">
        <f>'EstExp 11-17'!K36</f>
        <v>946800</v>
      </c>
      <c r="C1052" s="5">
        <f t="shared" si="15"/>
        <v>-945752</v>
      </c>
      <c r="D1052" s="6"/>
    </row>
    <row r="1053" spans="1:4">
      <c r="A1053">
        <v>1049</v>
      </c>
      <c r="B1053" s="14">
        <f>'EstExp 11-17'!K37</f>
        <v>167100</v>
      </c>
      <c r="C1053" s="5">
        <f t="shared" si="15"/>
        <v>-166051</v>
      </c>
      <c r="D1053" s="6"/>
    </row>
    <row r="1054" spans="1:4">
      <c r="A1054">
        <v>1050</v>
      </c>
      <c r="B1054" s="14">
        <f>'EstExp 11-17'!K38</f>
        <v>406200</v>
      </c>
      <c r="C1054" s="5">
        <f t="shared" si="15"/>
        <v>-405150</v>
      </c>
      <c r="D1054" s="6"/>
    </row>
    <row r="1055" spans="1:4">
      <c r="A1055">
        <v>1051</v>
      </c>
      <c r="B1055" s="14">
        <f>'EstExp 11-17'!K39</f>
        <v>417300</v>
      </c>
      <c r="C1055" s="5">
        <f t="shared" si="15"/>
        <v>-416249</v>
      </c>
      <c r="D1055" s="6"/>
    </row>
    <row r="1056" spans="1:4">
      <c r="A1056">
        <v>1052</v>
      </c>
      <c r="B1056" s="14">
        <f>'EstExp 11-17'!K40</f>
        <v>844100</v>
      </c>
      <c r="C1056" s="5">
        <f t="shared" si="15"/>
        <v>-843048</v>
      </c>
      <c r="D1056" s="6"/>
    </row>
    <row r="1057" spans="1:4">
      <c r="A1057">
        <v>1053</v>
      </c>
      <c r="B1057" s="14">
        <f>'EstExp 11-17'!K41</f>
        <v>357800</v>
      </c>
      <c r="C1057" s="5">
        <f t="shared" si="15"/>
        <v>-356747</v>
      </c>
      <c r="D1057" s="6"/>
    </row>
    <row r="1058" spans="1:4">
      <c r="A1058">
        <v>1054</v>
      </c>
      <c r="B1058" s="14">
        <f>'EstExp 11-17'!K42</f>
        <v>3139300</v>
      </c>
      <c r="C1058" s="5">
        <f t="shared" si="15"/>
        <v>-3138246</v>
      </c>
      <c r="D1058" s="6"/>
    </row>
    <row r="1059" spans="1:4">
      <c r="A1059">
        <v>1055</v>
      </c>
      <c r="B1059" s="14">
        <f>'EstExp 11-17'!K44</f>
        <v>454400</v>
      </c>
      <c r="C1059" s="5">
        <f t="shared" si="15"/>
        <v>-453345</v>
      </c>
      <c r="D1059" s="6"/>
    </row>
    <row r="1060" spans="1:4">
      <c r="A1060">
        <v>1056</v>
      </c>
      <c r="B1060" s="14">
        <f>'EstExp 11-17'!K45</f>
        <v>1873100</v>
      </c>
      <c r="C1060" s="5">
        <f t="shared" si="15"/>
        <v>-1872044</v>
      </c>
      <c r="D1060" s="6"/>
    </row>
    <row r="1061" spans="1:4">
      <c r="A1061">
        <v>1057</v>
      </c>
      <c r="B1061" s="14">
        <f>'EstExp 11-17'!K46</f>
        <v>55000</v>
      </c>
      <c r="C1061" s="5">
        <f t="shared" si="15"/>
        <v>-53943</v>
      </c>
      <c r="D1061" s="6"/>
    </row>
    <row r="1062" spans="1:4">
      <c r="A1062">
        <v>1058</v>
      </c>
      <c r="B1062" s="14">
        <f>'EstExp 11-17'!K47</f>
        <v>2382500</v>
      </c>
      <c r="C1062" s="5">
        <f t="shared" si="15"/>
        <v>-2381442</v>
      </c>
      <c r="D1062" s="6"/>
    </row>
    <row r="1063" spans="1:4">
      <c r="A1063">
        <v>1059</v>
      </c>
      <c r="B1063" s="14">
        <f>'EstExp 11-17'!K49</f>
        <v>162000</v>
      </c>
      <c r="C1063" s="5">
        <f t="shared" si="15"/>
        <v>-160941</v>
      </c>
      <c r="D1063" s="6"/>
    </row>
    <row r="1064" spans="1:4">
      <c r="A1064">
        <v>1060</v>
      </c>
      <c r="B1064" s="14">
        <f>'EstExp 11-17'!K50</f>
        <v>417800</v>
      </c>
      <c r="C1064" s="5">
        <f t="shared" si="15"/>
        <v>-416740</v>
      </c>
      <c r="D1064" s="6"/>
    </row>
    <row r="1065" spans="1:4">
      <c r="A1065">
        <v>1061</v>
      </c>
      <c r="B1065" s="14">
        <f>'EstExp 11-17'!K53</f>
        <v>693300</v>
      </c>
      <c r="C1065" s="5">
        <f t="shared" si="15"/>
        <v>-692239</v>
      </c>
      <c r="D1065" s="6"/>
    </row>
    <row r="1066" spans="1:4">
      <c r="A1066">
        <v>1062</v>
      </c>
      <c r="B1066" s="14">
        <f>'EstExp 11-17'!K55</f>
        <v>1689300</v>
      </c>
      <c r="C1066" s="5">
        <f t="shared" si="15"/>
        <v>-1688238</v>
      </c>
      <c r="D1066" s="6"/>
    </row>
    <row r="1067" spans="1:4">
      <c r="A1067">
        <v>1063</v>
      </c>
      <c r="B1067" s="14">
        <f>'EstExp 11-17'!K56</f>
        <v>0</v>
      </c>
      <c r="C1067" s="5">
        <f t="shared" si="15"/>
        <v>1063</v>
      </c>
      <c r="D1067" s="6"/>
    </row>
    <row r="1068" spans="1:4">
      <c r="A1068">
        <v>1064</v>
      </c>
      <c r="B1068" s="14">
        <f>'EstExp 11-17'!K57</f>
        <v>1689300</v>
      </c>
      <c r="C1068" s="5">
        <f t="shared" si="15"/>
        <v>-1688236</v>
      </c>
      <c r="D1068" s="6"/>
    </row>
    <row r="1069" spans="1:4">
      <c r="A1069">
        <v>1065</v>
      </c>
      <c r="B1069" s="14">
        <f>'EstExp 11-17'!K59</f>
        <v>387000</v>
      </c>
      <c r="C1069" s="5">
        <f t="shared" si="15"/>
        <v>-385935</v>
      </c>
      <c r="D1069" s="6"/>
    </row>
    <row r="1070" spans="1:4">
      <c r="A1070">
        <v>1066</v>
      </c>
      <c r="B1070" s="14">
        <f>'EstExp 11-17'!K60</f>
        <v>388700</v>
      </c>
      <c r="C1070" s="5">
        <f t="shared" si="15"/>
        <v>-387634</v>
      </c>
      <c r="D1070" s="6"/>
    </row>
    <row r="1071" spans="1:4">
      <c r="A1071">
        <v>1067</v>
      </c>
      <c r="B1071" s="14">
        <f>'EstExp 11-17'!K61</f>
        <v>0</v>
      </c>
      <c r="C1071" s="5">
        <f t="shared" si="15"/>
        <v>1067</v>
      </c>
      <c r="D1071" s="6"/>
    </row>
    <row r="1072" spans="1:4">
      <c r="A1072">
        <v>1068</v>
      </c>
      <c r="B1072" s="14">
        <f>'EstExp 11-17'!K62</f>
        <v>10400</v>
      </c>
      <c r="C1072" s="5">
        <f t="shared" si="15"/>
        <v>-9332</v>
      </c>
      <c r="D1072" s="6"/>
    </row>
    <row r="1073" spans="1:4">
      <c r="A1073">
        <v>1069</v>
      </c>
      <c r="B1073" s="14">
        <f>'EstExp 11-17'!K63</f>
        <v>724100</v>
      </c>
      <c r="C1073" s="5">
        <f t="shared" si="15"/>
        <v>-723031</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1510200</v>
      </c>
      <c r="C1076" s="5">
        <f t="shared" si="15"/>
        <v>-1509128</v>
      </c>
      <c r="D1076" s="6"/>
    </row>
    <row r="1077" spans="1:4">
      <c r="A1077">
        <v>1073</v>
      </c>
      <c r="B1077" s="14">
        <f>'EstExp 11-17'!K67</f>
        <v>0</v>
      </c>
      <c r="C1077" s="5">
        <f t="shared" si="15"/>
        <v>1073</v>
      </c>
      <c r="D1077" s="6"/>
    </row>
    <row r="1078" spans="1:4">
      <c r="A1078">
        <v>1074</v>
      </c>
      <c r="B1078" s="14">
        <f>'EstExp 11-17'!K68</f>
        <v>0</v>
      </c>
      <c r="C1078" s="5">
        <f t="shared" si="15"/>
        <v>1074</v>
      </c>
      <c r="D1078" s="6"/>
    </row>
    <row r="1079" spans="1:4">
      <c r="A1079">
        <v>1075</v>
      </c>
      <c r="B1079" s="14">
        <f>'EstExp 11-17'!K69</f>
        <v>84600</v>
      </c>
      <c r="C1079" s="5">
        <f t="shared" si="15"/>
        <v>-83525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10500</v>
      </c>
      <c r="C1082" s="5">
        <f t="shared" si="15"/>
        <v>-9422</v>
      </c>
      <c r="D1082" s="6"/>
    </row>
    <row r="1083" spans="1:4">
      <c r="A1083" s="3">
        <v>1079</v>
      </c>
      <c r="C1083" s="5">
        <f t="shared" si="15"/>
        <v>1079</v>
      </c>
      <c r="D1083" s="7"/>
    </row>
    <row r="1084" spans="1:4">
      <c r="A1084">
        <v>1080</v>
      </c>
      <c r="B1084" s="14">
        <f>'EstExp 11-17'!K72</f>
        <v>95100</v>
      </c>
      <c r="C1084" s="5">
        <f t="shared" si="15"/>
        <v>-94020</v>
      </c>
      <c r="D1084" s="6"/>
    </row>
    <row r="1085" spans="1:4">
      <c r="A1085">
        <v>1081</v>
      </c>
      <c r="B1085" s="14">
        <f>'EstExp 11-17'!K73</f>
        <v>0</v>
      </c>
      <c r="C1085" s="5">
        <f t="shared" si="15"/>
        <v>1081</v>
      </c>
      <c r="D1085" s="6"/>
    </row>
    <row r="1086" spans="1:4">
      <c r="A1086">
        <v>1082</v>
      </c>
      <c r="B1086" s="14">
        <f>'EstExp 11-17'!K74</f>
        <v>9509700</v>
      </c>
      <c r="C1086" s="5">
        <f t="shared" si="15"/>
        <v>-9508618</v>
      </c>
      <c r="D1086" s="6"/>
    </row>
    <row r="1087" spans="1:4">
      <c r="A1087">
        <v>1083</v>
      </c>
      <c r="B1087" s="14">
        <f>'EstExp 11-17'!K75</f>
        <v>106100</v>
      </c>
      <c r="C1087" s="5">
        <f t="shared" si="15"/>
        <v>-105017</v>
      </c>
      <c r="D1087" s="6"/>
    </row>
    <row r="1088" spans="1:4">
      <c r="A1088">
        <v>1084</v>
      </c>
      <c r="B1088" s="14">
        <f>'EstExp 11-17'!K102</f>
        <v>1889200</v>
      </c>
      <c r="C1088" s="5">
        <f t="shared" si="15"/>
        <v>-1888116</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346</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36780300</v>
      </c>
      <c r="C1095" s="5">
        <f t="shared" ref="C1095:C1158" si="16">A1095-B1095</f>
        <v>-36779209</v>
      </c>
      <c r="D1095" s="6"/>
    </row>
    <row r="1096" spans="1:4">
      <c r="A1096">
        <v>1092</v>
      </c>
      <c r="B1096" s="14">
        <f>'EstExp 11-17'!K115</f>
        <v>17600</v>
      </c>
      <c r="C1096" s="5">
        <f t="shared" si="16"/>
        <v>-16508</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68100</v>
      </c>
      <c r="C1162" s="5">
        <f t="shared" si="17"/>
        <v>-66942</v>
      </c>
      <c r="D1162" s="6"/>
    </row>
    <row r="1163" spans="1:4">
      <c r="A1163">
        <v>1159</v>
      </c>
      <c r="B1163" s="14">
        <f>'EstExp 11-17'!C123</f>
        <v>0</v>
      </c>
      <c r="C1163" s="5">
        <f t="shared" si="17"/>
        <v>1159</v>
      </c>
      <c r="D1163" s="6"/>
    </row>
    <row r="1164" spans="1:4">
      <c r="A1164">
        <v>1160</v>
      </c>
      <c r="B1164" s="14">
        <f>'EstExp 11-17'!C124</f>
        <v>1196900</v>
      </c>
      <c r="C1164" s="5">
        <f t="shared" si="17"/>
        <v>-1195740</v>
      </c>
      <c r="D1164" s="6"/>
    </row>
    <row r="1165" spans="1:4">
      <c r="A1165" s="3">
        <v>1161</v>
      </c>
      <c r="C1165" s="5">
        <f t="shared" si="17"/>
        <v>1161</v>
      </c>
      <c r="D1165" s="7"/>
    </row>
    <row r="1166" spans="1:4">
      <c r="A1166">
        <v>1162</v>
      </c>
      <c r="B1166" s="14">
        <f>'EstExp 11-17'!C127</f>
        <v>1265000</v>
      </c>
      <c r="C1166" s="5">
        <f t="shared" si="17"/>
        <v>-1263838</v>
      </c>
      <c r="D1166" s="6"/>
    </row>
    <row r="1167" spans="1:4">
      <c r="A1167">
        <v>1163</v>
      </c>
      <c r="B1167" s="14">
        <f>'EstExp 11-17'!C128</f>
        <v>0</v>
      </c>
      <c r="C1167" s="5">
        <f t="shared" si="17"/>
        <v>1163</v>
      </c>
      <c r="D1167" s="6"/>
    </row>
    <row r="1168" spans="1:4">
      <c r="A1168">
        <v>1164</v>
      </c>
      <c r="B1168" s="14">
        <f>'EstExp 11-17'!C129</f>
        <v>1265000</v>
      </c>
      <c r="C1168" s="5">
        <f t="shared" si="17"/>
        <v>-1263836</v>
      </c>
      <c r="D1168" s="6"/>
    </row>
    <row r="1169" spans="1:4">
      <c r="A1169">
        <v>1165</v>
      </c>
      <c r="B1169" s="14">
        <f>'EstExp 11-17'!C151</f>
        <v>1265000</v>
      </c>
      <c r="C1169" s="5">
        <f t="shared" si="17"/>
        <v>-1263835</v>
      </c>
      <c r="D1169" s="6"/>
    </row>
    <row r="1170" spans="1:4">
      <c r="A1170">
        <v>1166</v>
      </c>
      <c r="B1170" s="14">
        <f>'EstExp 11-17'!D122</f>
        <v>39900</v>
      </c>
      <c r="C1170" s="5">
        <f t="shared" si="17"/>
        <v>-38734</v>
      </c>
      <c r="D1170" s="6"/>
    </row>
    <row r="1171" spans="1:4">
      <c r="A1171">
        <v>1167</v>
      </c>
      <c r="B1171" s="14">
        <f>'EstExp 11-17'!D123</f>
        <v>0</v>
      </c>
      <c r="C1171" s="5">
        <f t="shared" si="17"/>
        <v>1167</v>
      </c>
      <c r="D1171" s="6"/>
    </row>
    <row r="1172" spans="1:4">
      <c r="A1172">
        <v>1168</v>
      </c>
      <c r="B1172" s="14">
        <f>'EstExp 11-17'!D124</f>
        <v>241200</v>
      </c>
      <c r="C1172" s="5">
        <f t="shared" si="17"/>
        <v>-240032</v>
      </c>
      <c r="D1172" s="6"/>
    </row>
    <row r="1173" spans="1:4">
      <c r="A1173" s="3">
        <v>1169</v>
      </c>
      <c r="C1173" s="5">
        <f t="shared" si="17"/>
        <v>1169</v>
      </c>
      <c r="D1173" s="7"/>
    </row>
    <row r="1174" spans="1:4">
      <c r="A1174">
        <v>1170</v>
      </c>
      <c r="B1174" s="14">
        <f>'EstExp 11-17'!D127</f>
        <v>281100</v>
      </c>
      <c r="C1174" s="5">
        <f t="shared" si="17"/>
        <v>-279930</v>
      </c>
      <c r="D1174" s="6"/>
    </row>
    <row r="1175" spans="1:4">
      <c r="A1175">
        <v>1171</v>
      </c>
      <c r="B1175" s="14">
        <f>'EstExp 11-17'!D128</f>
        <v>0</v>
      </c>
      <c r="C1175" s="5">
        <f t="shared" si="17"/>
        <v>1171</v>
      </c>
      <c r="D1175" s="6"/>
    </row>
    <row r="1176" spans="1:4">
      <c r="A1176">
        <v>1172</v>
      </c>
      <c r="B1176" s="14">
        <f>'EstExp 11-17'!D129</f>
        <v>281100</v>
      </c>
      <c r="C1176" s="5">
        <f t="shared" si="17"/>
        <v>-279928</v>
      </c>
      <c r="D1176" s="6"/>
    </row>
    <row r="1177" spans="1:4">
      <c r="A1177">
        <v>1173</v>
      </c>
      <c r="B1177" s="14">
        <f>'EstExp 11-17'!D151</f>
        <v>281100</v>
      </c>
      <c r="C1177" s="5">
        <f t="shared" si="17"/>
        <v>-279927</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539100</v>
      </c>
      <c r="C1180" s="5">
        <f t="shared" si="17"/>
        <v>-537924</v>
      </c>
      <c r="D1180" s="6"/>
    </row>
    <row r="1181" spans="1:4">
      <c r="A1181" s="3">
        <v>1177</v>
      </c>
      <c r="C1181" s="5">
        <f t="shared" si="17"/>
        <v>1177</v>
      </c>
      <c r="D1181" s="7"/>
    </row>
    <row r="1182" spans="1:4">
      <c r="A1182">
        <v>1178</v>
      </c>
      <c r="B1182" s="14">
        <f>'EstExp 11-17'!E127</f>
        <v>539100</v>
      </c>
      <c r="C1182" s="5">
        <f t="shared" si="17"/>
        <v>-537922</v>
      </c>
      <c r="D1182" s="6"/>
    </row>
    <row r="1183" spans="1:4">
      <c r="A1183">
        <v>1179</v>
      </c>
      <c r="B1183" s="14">
        <f>'EstExp 11-17'!E128</f>
        <v>0</v>
      </c>
      <c r="C1183" s="5">
        <f t="shared" si="17"/>
        <v>1179</v>
      </c>
      <c r="D1183" s="6"/>
    </row>
    <row r="1184" spans="1:4">
      <c r="A1184">
        <v>1180</v>
      </c>
      <c r="B1184" s="14">
        <f>'EstExp 11-17'!E129</f>
        <v>539100</v>
      </c>
      <c r="C1184" s="5">
        <f t="shared" si="17"/>
        <v>-537920</v>
      </c>
      <c r="D1184" s="6"/>
    </row>
    <row r="1185" spans="1:4">
      <c r="A1185">
        <v>1181</v>
      </c>
      <c r="B1185" s="14">
        <f>'EstExp 11-17'!E151</f>
        <v>539100</v>
      </c>
      <c r="C1185" s="5">
        <f t="shared" si="17"/>
        <v>-537919</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1215900</v>
      </c>
      <c r="C1188" s="5">
        <f t="shared" si="17"/>
        <v>-1214716</v>
      </c>
      <c r="D1188" s="6"/>
    </row>
    <row r="1189" spans="1:4">
      <c r="A1189" s="3">
        <v>1185</v>
      </c>
      <c r="C1189" s="5">
        <f t="shared" si="17"/>
        <v>1185</v>
      </c>
      <c r="D1189" s="7"/>
    </row>
    <row r="1190" spans="1:4">
      <c r="A1190">
        <v>1186</v>
      </c>
      <c r="B1190" s="14">
        <f>'EstExp 11-17'!F127</f>
        <v>1215900</v>
      </c>
      <c r="C1190" s="5">
        <f t="shared" si="17"/>
        <v>-1214714</v>
      </c>
      <c r="D1190" s="6"/>
    </row>
    <row r="1191" spans="1:4">
      <c r="A1191">
        <v>1187</v>
      </c>
      <c r="B1191" s="14">
        <f>'EstExp 11-17'!F128</f>
        <v>0</v>
      </c>
      <c r="C1191" s="5">
        <f t="shared" si="17"/>
        <v>1187</v>
      </c>
      <c r="D1191" s="6"/>
    </row>
    <row r="1192" spans="1:4">
      <c r="A1192">
        <v>1188</v>
      </c>
      <c r="B1192" s="14">
        <f>'EstExp 11-17'!F129</f>
        <v>1215900</v>
      </c>
      <c r="C1192" s="5">
        <f t="shared" si="17"/>
        <v>-1214712</v>
      </c>
      <c r="D1192" s="6"/>
    </row>
    <row r="1193" spans="1:4">
      <c r="A1193">
        <v>1189</v>
      </c>
      <c r="B1193" s="14">
        <f>'EstExp 11-17'!F151</f>
        <v>1215900</v>
      </c>
      <c r="C1193" s="5">
        <f t="shared" si="17"/>
        <v>-1214711</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32000</v>
      </c>
      <c r="C1196" s="5">
        <f t="shared" si="17"/>
        <v>-30808</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32000</v>
      </c>
      <c r="C1199" s="5">
        <f t="shared" si="17"/>
        <v>-30805</v>
      </c>
      <c r="D1199" s="6"/>
    </row>
    <row r="1200" spans="1:4">
      <c r="A1200">
        <v>1196</v>
      </c>
      <c r="B1200" s="14">
        <f>'EstExp 11-17'!G128</f>
        <v>0</v>
      </c>
      <c r="C1200" s="5">
        <f t="shared" si="17"/>
        <v>1196</v>
      </c>
      <c r="D1200" s="6"/>
    </row>
    <row r="1201" spans="1:4">
      <c r="A1201">
        <v>1197</v>
      </c>
      <c r="B1201" s="14">
        <f>'EstExp 11-17'!G129</f>
        <v>32000</v>
      </c>
      <c r="C1201" s="5">
        <f t="shared" si="17"/>
        <v>-30803</v>
      </c>
      <c r="D1201" s="6"/>
    </row>
    <row r="1202" spans="1:4">
      <c r="A1202">
        <v>1198</v>
      </c>
      <c r="B1202" s="14">
        <f>'EstExp 11-17'!G151</f>
        <v>32000</v>
      </c>
      <c r="C1202" s="5">
        <f t="shared" si="17"/>
        <v>-30802</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900</v>
      </c>
      <c r="C1205" s="5">
        <f t="shared" si="17"/>
        <v>301</v>
      </c>
      <c r="D1205" s="6"/>
    </row>
    <row r="1206" spans="1:4">
      <c r="A1206" s="3">
        <v>1202</v>
      </c>
      <c r="C1206" s="5">
        <f t="shared" si="17"/>
        <v>1202</v>
      </c>
      <c r="D1206" s="7"/>
    </row>
    <row r="1207" spans="1:4">
      <c r="A1207">
        <v>1203</v>
      </c>
      <c r="B1207" s="14">
        <f>'EstExp 11-17'!H127</f>
        <v>900</v>
      </c>
      <c r="C1207" s="5">
        <f t="shared" si="17"/>
        <v>303</v>
      </c>
      <c r="D1207" s="6"/>
    </row>
    <row r="1208" spans="1:4">
      <c r="A1208">
        <v>1204</v>
      </c>
      <c r="B1208" s="14">
        <f>'EstExp 11-17'!H128</f>
        <v>0</v>
      </c>
      <c r="C1208" s="5">
        <f t="shared" si="17"/>
        <v>1204</v>
      </c>
      <c r="D1208" s="6"/>
    </row>
    <row r="1209" spans="1:4">
      <c r="A1209">
        <v>1205</v>
      </c>
      <c r="B1209" s="14">
        <f>'EstExp 11-17'!H129</f>
        <v>900</v>
      </c>
      <c r="C1209" s="5">
        <f t="shared" si="17"/>
        <v>305</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900</v>
      </c>
      <c r="C1216" s="5">
        <f t="shared" si="17"/>
        <v>312</v>
      </c>
      <c r="D1216" s="6"/>
    </row>
    <row r="1217" spans="1:4">
      <c r="A1217">
        <v>1213</v>
      </c>
      <c r="B1217" s="14">
        <f>'EstExp 11-17'!K122</f>
        <v>108000</v>
      </c>
      <c r="C1217" s="5">
        <f t="shared" si="17"/>
        <v>-106787</v>
      </c>
      <c r="D1217" s="6"/>
    </row>
    <row r="1218" spans="1:4">
      <c r="A1218">
        <v>1214</v>
      </c>
      <c r="B1218" s="14">
        <f>'EstExp 11-17'!K123</f>
        <v>0</v>
      </c>
      <c r="C1218" s="5">
        <f t="shared" si="17"/>
        <v>1214</v>
      </c>
      <c r="D1218" s="6"/>
    </row>
    <row r="1219" spans="1:4">
      <c r="A1219">
        <v>1215</v>
      </c>
      <c r="B1219" s="14">
        <f>'EstExp 11-17'!K124</f>
        <v>3245900</v>
      </c>
      <c r="C1219" s="5">
        <f t="shared" si="17"/>
        <v>-3244685</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3353900</v>
      </c>
      <c r="C1222" s="5">
        <f t="shared" si="17"/>
        <v>-3352682</v>
      </c>
      <c r="D1222" s="6"/>
    </row>
    <row r="1223" spans="1:4">
      <c r="A1223">
        <v>1219</v>
      </c>
      <c r="B1223" s="14">
        <f>'EstExp 11-17'!K128</f>
        <v>0</v>
      </c>
      <c r="C1223" s="5">
        <f t="shared" ref="C1223:C1286" si="18">A1223-B1223</f>
        <v>1219</v>
      </c>
      <c r="D1223" s="6"/>
    </row>
    <row r="1224" spans="1:4">
      <c r="A1224">
        <v>1220</v>
      </c>
      <c r="B1224" s="14">
        <f>'EstExp 11-17'!K129</f>
        <v>3353900</v>
      </c>
      <c r="C1224" s="5">
        <f t="shared" si="18"/>
        <v>-3352680</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3353900</v>
      </c>
      <c r="C1231" s="5">
        <f t="shared" si="18"/>
        <v>-3352673</v>
      </c>
      <c r="D1231" s="6"/>
    </row>
    <row r="1232" spans="1:4">
      <c r="A1232">
        <v>1228</v>
      </c>
      <c r="B1232" s="14">
        <f>'EstExp 11-17'!K152</f>
        <v>59400</v>
      </c>
      <c r="C1232" s="5">
        <f t="shared" si="18"/>
        <v>-58172</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0</v>
      </c>
      <c r="C1250" s="5">
        <f t="shared" si="18"/>
        <v>1246</v>
      </c>
      <c r="D1250" s="6"/>
    </row>
    <row r="1251" spans="1:4">
      <c r="A1251">
        <v>1247</v>
      </c>
      <c r="B1251" s="14">
        <f>'EstExp 11-17'!E172</f>
        <v>0</v>
      </c>
      <c r="C1251" s="5">
        <f t="shared" si="18"/>
        <v>1247</v>
      </c>
      <c r="D1251" s="6"/>
    </row>
    <row r="1252" spans="1:4">
      <c r="A1252">
        <v>1248</v>
      </c>
      <c r="B1252" s="14">
        <f>'EstExp 11-17'!E174</f>
        <v>0</v>
      </c>
      <c r="C1252" s="5">
        <f t="shared" si="18"/>
        <v>1248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4289800</v>
      </c>
      <c r="C1255" s="5">
        <f t="shared" si="18"/>
        <v>-4288549</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2775000</v>
      </c>
      <c r="C1258" s="5">
        <f t="shared" si="18"/>
        <v>-2773746</v>
      </c>
      <c r="D1258" s="6"/>
    </row>
    <row r="1259" spans="1:4">
      <c r="A1259">
        <v>1255</v>
      </c>
      <c r="B1259" s="14">
        <f>'EstExp 11-17'!H171</f>
        <v>2200</v>
      </c>
      <c r="C1259" s="5">
        <f t="shared" si="18"/>
        <v>-945</v>
      </c>
      <c r="D1259" s="6"/>
    </row>
    <row r="1260" spans="1:4">
      <c r="A1260">
        <v>1256</v>
      </c>
      <c r="B1260" s="14">
        <f>'EstExp 11-17'!H172</f>
        <v>7067000</v>
      </c>
      <c r="C1260" s="5">
        <f t="shared" si="18"/>
        <v>-7065744</v>
      </c>
      <c r="D1260" s="6"/>
    </row>
    <row r="1261" spans="1:4">
      <c r="A1261">
        <v>1257</v>
      </c>
      <c r="B1261" s="14">
        <f>'EstExp 11-17'!H174</f>
        <v>7067000</v>
      </c>
      <c r="C1261" s="5">
        <f t="shared" si="18"/>
        <v>-7065743</v>
      </c>
      <c r="D1261" s="6"/>
    </row>
    <row r="1262" spans="1:4">
      <c r="A1262" s="3">
        <v>1258</v>
      </c>
      <c r="C1262" s="5">
        <f t="shared" si="18"/>
        <v>1258</v>
      </c>
      <c r="D1262" s="6" t="s">
        <v>346</v>
      </c>
    </row>
    <row r="1263" spans="1:4">
      <c r="A1263" s="3">
        <v>1259</v>
      </c>
      <c r="C1263" s="5">
        <f t="shared" si="18"/>
        <v>1259</v>
      </c>
      <c r="D1263" s="6" t="s">
        <v>346</v>
      </c>
    </row>
    <row r="1264" spans="1:4">
      <c r="A1264" s="3">
        <v>1260</v>
      </c>
      <c r="C1264" s="5">
        <f t="shared" si="18"/>
        <v>1260</v>
      </c>
      <c r="D1264" s="6" t="s">
        <v>346</v>
      </c>
    </row>
    <row r="1265" spans="1:4">
      <c r="A1265" s="3">
        <v>1261</v>
      </c>
      <c r="C1265" s="5">
        <f t="shared" si="18"/>
        <v>1261</v>
      </c>
      <c r="D1265" s="6" t="s">
        <v>346</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4289800</v>
      </c>
      <c r="C1269" s="5">
        <f t="shared" si="18"/>
        <v>-4288535</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2775000</v>
      </c>
      <c r="C1272" s="5">
        <f t="shared" si="18"/>
        <v>-2773732</v>
      </c>
      <c r="D1272" s="6"/>
    </row>
    <row r="1273" spans="1:4">
      <c r="A1273">
        <v>1269</v>
      </c>
      <c r="B1273" s="14">
        <f>'EstExp 11-17'!K171</f>
        <v>2200</v>
      </c>
      <c r="C1273" s="5">
        <f t="shared" si="18"/>
        <v>-931</v>
      </c>
      <c r="D1273" s="6"/>
    </row>
    <row r="1274" spans="1:4">
      <c r="A1274">
        <v>1270</v>
      </c>
      <c r="B1274" s="14">
        <f>'EstExp 11-17'!K172</f>
        <v>7067000</v>
      </c>
      <c r="C1274" s="5">
        <f t="shared" si="18"/>
        <v>-7065730</v>
      </c>
      <c r="D1274" s="6"/>
    </row>
    <row r="1275" spans="1:4">
      <c r="A1275">
        <v>1271</v>
      </c>
      <c r="B1275" s="14">
        <f>'EstExp 11-17'!K174</f>
        <v>7067000</v>
      </c>
      <c r="C1275" s="5">
        <f t="shared" si="18"/>
        <v>-7065729</v>
      </c>
      <c r="D1275" s="6"/>
    </row>
    <row r="1276" spans="1:4">
      <c r="A1276">
        <v>1272</v>
      </c>
      <c r="B1276" s="14">
        <f>'EstExp 11-17'!K175</f>
        <v>178400</v>
      </c>
      <c r="C1276" s="5">
        <f t="shared" si="18"/>
        <v>-177128</v>
      </c>
      <c r="D1276" s="6"/>
    </row>
    <row r="1277" spans="1:4">
      <c r="A1277" s="3">
        <v>1273</v>
      </c>
      <c r="C1277" s="5">
        <f t="shared" si="18"/>
        <v>1273</v>
      </c>
      <c r="D1277" s="7"/>
    </row>
    <row r="1278" spans="1:4">
      <c r="A1278">
        <v>1274</v>
      </c>
      <c r="B1278" s="14">
        <f>'EstExp 11-17'!C182</f>
        <v>5200</v>
      </c>
      <c r="C1278" s="5">
        <f t="shared" si="18"/>
        <v>-3926</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5200</v>
      </c>
      <c r="C1282" s="5">
        <f t="shared" si="18"/>
        <v>-3922</v>
      </c>
      <c r="D1282" s="6"/>
    </row>
    <row r="1283" spans="1:4">
      <c r="A1283">
        <v>1279</v>
      </c>
      <c r="B1283" s="14">
        <f>'EstExp 11-17'!C210</f>
        <v>5200</v>
      </c>
      <c r="C1283" s="5">
        <f t="shared" si="18"/>
        <v>-3921</v>
      </c>
      <c r="D1283" s="6"/>
    </row>
    <row r="1284" spans="1:4">
      <c r="A1284">
        <v>1280</v>
      </c>
      <c r="B1284" s="14">
        <f>'EstExp 11-17'!D182</f>
        <v>1700</v>
      </c>
      <c r="C1284" s="5">
        <f t="shared" si="18"/>
        <v>-420</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1700</v>
      </c>
      <c r="C1288" s="5">
        <f t="shared" si="19"/>
        <v>-416</v>
      </c>
      <c r="D1288" s="6"/>
    </row>
    <row r="1289" spans="1:4">
      <c r="A1289">
        <v>1285</v>
      </c>
      <c r="B1289" s="14">
        <f>'EstExp 11-17'!D210</f>
        <v>1700</v>
      </c>
      <c r="C1289" s="5">
        <f t="shared" si="19"/>
        <v>-415</v>
      </c>
      <c r="D1289" s="6"/>
    </row>
    <row r="1290" spans="1:4">
      <c r="A1290">
        <v>1286</v>
      </c>
      <c r="B1290" s="14">
        <f>'EstExp 11-17'!E182</f>
        <v>2132200</v>
      </c>
      <c r="C1290" s="5">
        <f t="shared" si="19"/>
        <v>-2130914</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2132200</v>
      </c>
      <c r="C1294" s="5">
        <f t="shared" si="19"/>
        <v>-2130910</v>
      </c>
      <c r="D1294" s="6"/>
    </row>
    <row r="1295" spans="1:4">
      <c r="A1295">
        <v>1291</v>
      </c>
      <c r="B1295" s="14">
        <f>'EstExp 11-17'!E196</f>
        <v>0</v>
      </c>
      <c r="C1295" s="5">
        <f t="shared" si="19"/>
        <v>1291</v>
      </c>
      <c r="D1295" s="6"/>
    </row>
    <row r="1296" spans="1:4">
      <c r="A1296">
        <v>1292</v>
      </c>
      <c r="B1296" s="14">
        <f>'EstExp 11-17'!E210</f>
        <v>2132200</v>
      </c>
      <c r="C1296" s="5">
        <f t="shared" si="19"/>
        <v>-2130908</v>
      </c>
      <c r="D1296" s="6"/>
    </row>
    <row r="1297" spans="1:4">
      <c r="A1297">
        <v>1293</v>
      </c>
      <c r="B1297" s="14">
        <f>'EstExp 11-17'!F182</f>
        <v>1000</v>
      </c>
      <c r="C1297" s="5">
        <f t="shared" si="19"/>
        <v>293</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1000</v>
      </c>
      <c r="C1301" s="5">
        <f t="shared" si="19"/>
        <v>297</v>
      </c>
      <c r="D1301" s="6"/>
    </row>
    <row r="1302" spans="1:4">
      <c r="A1302">
        <v>1298</v>
      </c>
      <c r="B1302" s="14">
        <f>'EstExp 11-17'!F210</f>
        <v>1000</v>
      </c>
      <c r="C1302" s="5">
        <f t="shared" si="19"/>
        <v>298</v>
      </c>
      <c r="D1302" s="6"/>
    </row>
    <row r="1303" spans="1:4">
      <c r="A1303">
        <v>1299</v>
      </c>
      <c r="B1303" s="14">
        <f>'EstExp 11-17'!G182</f>
        <v>0</v>
      </c>
      <c r="C1303" s="5">
        <f t="shared" si="19"/>
        <v>1299</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0</v>
      </c>
      <c r="C1307" s="5">
        <f t="shared" si="19"/>
        <v>1303</v>
      </c>
      <c r="D1307" s="6"/>
    </row>
    <row r="1308" spans="1:4">
      <c r="A1308">
        <v>1304</v>
      </c>
      <c r="B1308" s="14">
        <f>'EstExp 11-17'!G210</f>
        <v>0</v>
      </c>
      <c r="C1308" s="5">
        <f t="shared" si="19"/>
        <v>1304</v>
      </c>
      <c r="D1308" s="6"/>
    </row>
    <row r="1309" spans="1:4">
      <c r="A1309">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0</v>
      </c>
      <c r="C1313" s="5">
        <f t="shared" si="19"/>
        <v>1309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0</v>
      </c>
      <c r="C1319" s="5">
        <f t="shared" si="19"/>
        <v>1315</v>
      </c>
      <c r="D1319" s="6"/>
    </row>
    <row r="1320" spans="1:4">
      <c r="A1320">
        <v>1316</v>
      </c>
      <c r="B1320" s="14">
        <f>'EstExp 11-17'!K182</f>
        <v>2140100</v>
      </c>
      <c r="C1320" s="5">
        <f t="shared" si="19"/>
        <v>-2138784</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2140100</v>
      </c>
      <c r="C1324" s="5">
        <f t="shared" si="19"/>
        <v>-2138780</v>
      </c>
      <c r="D1324" s="6"/>
    </row>
    <row r="1325" spans="1:4">
      <c r="A1325">
        <v>1321</v>
      </c>
      <c r="B1325" s="14">
        <f>'EstExp 11-17'!K196</f>
        <v>0</v>
      </c>
      <c r="C1325" s="5">
        <f t="shared" si="19"/>
        <v>1321</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2140100</v>
      </c>
      <c r="C1331" s="5">
        <f t="shared" si="19"/>
        <v>-2138773</v>
      </c>
      <c r="D1331" s="6"/>
    </row>
    <row r="1332" spans="1:4">
      <c r="A1332">
        <v>1328</v>
      </c>
      <c r="B1332" s="14">
        <f>'EstExp 11-17'!K211</f>
        <v>-603100</v>
      </c>
      <c r="C1332" s="5">
        <f t="shared" si="19"/>
        <v>604428</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32700</v>
      </c>
      <c r="C1345" s="5">
        <f t="shared" si="19"/>
        <v>-31359</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0</v>
      </c>
      <c r="C1350" s="5">
        <f t="shared" si="19"/>
        <v>1346</v>
      </c>
      <c r="D1350" s="6"/>
    </row>
    <row r="1351" spans="1:4">
      <c r="A1351">
        <v>1347</v>
      </c>
      <c r="B1351" s="14">
        <f>'EstExp 11-17'!D223</f>
        <v>10200</v>
      </c>
      <c r="C1351" s="5">
        <f t="shared" ref="C1351:C1414" si="20">A1351-B1351</f>
        <v>-8853</v>
      </c>
      <c r="D1351" s="6"/>
    </row>
    <row r="1352" spans="1:4">
      <c r="A1352">
        <v>1348</v>
      </c>
      <c r="B1352" s="14">
        <f>'EstExp 11-17'!D224</f>
        <v>8200</v>
      </c>
      <c r="C1352" s="5">
        <f t="shared" si="20"/>
        <v>-6852</v>
      </c>
      <c r="D1352" s="6"/>
    </row>
    <row r="1353" spans="1:4">
      <c r="A1353">
        <v>1349</v>
      </c>
      <c r="B1353" s="14">
        <f>'EstExp 11-17'!D229</f>
        <v>487500</v>
      </c>
      <c r="C1353" s="5">
        <f t="shared" si="20"/>
        <v>-486151</v>
      </c>
      <c r="D1353" s="6"/>
    </row>
    <row r="1354" spans="1:4">
      <c r="A1354">
        <v>1350</v>
      </c>
      <c r="B1354" s="14">
        <f>'EstExp 11-17'!D232</f>
        <v>10900</v>
      </c>
      <c r="C1354" s="5">
        <f t="shared" si="20"/>
        <v>-9550</v>
      </c>
      <c r="D1354" s="6"/>
    </row>
    <row r="1355" spans="1:4">
      <c r="A1355">
        <v>1351</v>
      </c>
      <c r="B1355" s="14">
        <f>'EstExp 11-17'!D233</f>
        <v>500</v>
      </c>
      <c r="C1355" s="5">
        <f t="shared" si="20"/>
        <v>851</v>
      </c>
      <c r="D1355" s="6"/>
    </row>
    <row r="1356" spans="1:4">
      <c r="A1356">
        <v>1352</v>
      </c>
      <c r="B1356" s="14">
        <f>'EstExp 11-17'!D234</f>
        <v>37200</v>
      </c>
      <c r="C1356" s="5">
        <f t="shared" si="20"/>
        <v>-35848</v>
      </c>
      <c r="D1356" s="6"/>
    </row>
    <row r="1357" spans="1:4">
      <c r="A1357">
        <v>1353</v>
      </c>
      <c r="B1357" s="14">
        <f>'EstExp 11-17'!D235</f>
        <v>16000</v>
      </c>
      <c r="C1357" s="5">
        <f t="shared" si="20"/>
        <v>-14647</v>
      </c>
      <c r="D1357" s="6"/>
    </row>
    <row r="1358" spans="1:4">
      <c r="A1358">
        <v>1354</v>
      </c>
      <c r="B1358" s="14">
        <f>'EstExp 11-17'!D236</f>
        <v>9600</v>
      </c>
      <c r="C1358" s="5">
        <f t="shared" si="20"/>
        <v>-8246</v>
      </c>
      <c r="D1358" s="6"/>
    </row>
    <row r="1359" spans="1:4">
      <c r="A1359">
        <v>1355</v>
      </c>
      <c r="B1359" s="14">
        <f>'EstExp 11-17'!D237</f>
        <v>52400</v>
      </c>
      <c r="C1359" s="5">
        <f t="shared" si="20"/>
        <v>-51045</v>
      </c>
      <c r="D1359" s="6"/>
    </row>
    <row r="1360" spans="1:4">
      <c r="A1360">
        <v>1356</v>
      </c>
      <c r="B1360" s="14">
        <f>'EstExp 11-17'!D238</f>
        <v>126600</v>
      </c>
      <c r="C1360" s="5">
        <f t="shared" si="20"/>
        <v>-125244</v>
      </c>
      <c r="D1360" s="6"/>
    </row>
    <row r="1361" spans="1:4">
      <c r="A1361">
        <v>1357</v>
      </c>
      <c r="B1361" s="14">
        <f>'EstExp 11-17'!D240</f>
        <v>15900</v>
      </c>
      <c r="C1361" s="5">
        <f t="shared" si="20"/>
        <v>-14543</v>
      </c>
      <c r="D1361" s="6"/>
    </row>
    <row r="1362" spans="1:4">
      <c r="A1362">
        <v>1358</v>
      </c>
      <c r="B1362" s="14">
        <f>'EstExp 11-17'!D241</f>
        <v>97700</v>
      </c>
      <c r="C1362" s="5">
        <f t="shared" si="20"/>
        <v>-96342</v>
      </c>
      <c r="D1362" s="6"/>
    </row>
    <row r="1363" spans="1:4">
      <c r="A1363">
        <v>1359</v>
      </c>
      <c r="B1363" s="14">
        <f>'EstExp 11-17'!D242</f>
        <v>0</v>
      </c>
      <c r="C1363" s="5">
        <f t="shared" si="20"/>
        <v>1359</v>
      </c>
      <c r="D1363" s="6"/>
    </row>
    <row r="1364" spans="1:4">
      <c r="A1364">
        <v>1360</v>
      </c>
      <c r="B1364" s="14">
        <f>'EstExp 11-17'!D243</f>
        <v>113600</v>
      </c>
      <c r="C1364" s="5">
        <f t="shared" si="20"/>
        <v>-112240</v>
      </c>
      <c r="D1364" s="6"/>
    </row>
    <row r="1365" spans="1:4">
      <c r="A1365">
        <v>1361</v>
      </c>
      <c r="B1365" s="14">
        <f>'EstExp 11-17'!D245</f>
        <v>0</v>
      </c>
      <c r="C1365" s="5">
        <f t="shared" si="20"/>
        <v>1361</v>
      </c>
      <c r="D1365" s="6"/>
    </row>
    <row r="1366" spans="1:4">
      <c r="A1366">
        <v>1362</v>
      </c>
      <c r="B1366" s="14">
        <f>'EstExp 11-17'!D246</f>
        <v>19600</v>
      </c>
      <c r="C1366" s="5">
        <f t="shared" si="20"/>
        <v>-18238</v>
      </c>
      <c r="D1366" s="6"/>
    </row>
    <row r="1367" spans="1:4">
      <c r="A1367">
        <v>1363</v>
      </c>
      <c r="B1367" s="14">
        <f>'EstExp 11-17'!D257</f>
        <v>20900</v>
      </c>
      <c r="C1367" s="5">
        <f t="shared" si="20"/>
        <v>-19537</v>
      </c>
      <c r="D1367" s="6"/>
    </row>
    <row r="1368" spans="1:4">
      <c r="A1368">
        <v>1364</v>
      </c>
      <c r="B1368" s="14">
        <f>'EstExp 11-17'!D259</f>
        <v>77000</v>
      </c>
      <c r="C1368" s="5">
        <f t="shared" si="20"/>
        <v>-75636</v>
      </c>
      <c r="D1368" s="6"/>
    </row>
    <row r="1369" spans="1:4">
      <c r="A1369">
        <v>1365</v>
      </c>
      <c r="B1369" s="14">
        <f>'EstExp 11-17'!D260</f>
        <v>0</v>
      </c>
      <c r="C1369" s="5">
        <f t="shared" si="20"/>
        <v>1365</v>
      </c>
      <c r="D1369" s="6"/>
    </row>
    <row r="1370" spans="1:4">
      <c r="A1370">
        <v>1366</v>
      </c>
      <c r="B1370" s="14">
        <f>'EstExp 11-17'!D261</f>
        <v>77000</v>
      </c>
      <c r="C1370" s="5">
        <f t="shared" si="20"/>
        <v>-75634</v>
      </c>
      <c r="D1370" s="6"/>
    </row>
    <row r="1371" spans="1:4">
      <c r="A1371">
        <v>1367</v>
      </c>
      <c r="B1371" s="14">
        <f>'EstExp 11-17'!D263</f>
        <v>48800</v>
      </c>
      <c r="C1371" s="5">
        <f t="shared" si="20"/>
        <v>-47433</v>
      </c>
      <c r="D1371" s="6"/>
    </row>
    <row r="1372" spans="1:4">
      <c r="A1372">
        <v>1368</v>
      </c>
      <c r="B1372" s="14">
        <f>'EstExp 11-17'!D264</f>
        <v>35100</v>
      </c>
      <c r="C1372" s="5">
        <f t="shared" si="20"/>
        <v>-33732</v>
      </c>
      <c r="D1372" s="6"/>
    </row>
    <row r="1373" spans="1:4">
      <c r="A1373">
        <v>1369</v>
      </c>
      <c r="B1373" s="14">
        <f>'EstExp 11-17'!D265</f>
        <v>0</v>
      </c>
      <c r="C1373" s="5">
        <f t="shared" si="20"/>
        <v>1369</v>
      </c>
      <c r="D1373" s="6"/>
    </row>
    <row r="1374" spans="1:4">
      <c r="A1374">
        <v>1370</v>
      </c>
      <c r="B1374" s="14">
        <f>'EstExp 11-17'!D266</f>
        <v>208600</v>
      </c>
      <c r="C1374" s="5">
        <f t="shared" si="20"/>
        <v>-207230</v>
      </c>
      <c r="D1374" s="6"/>
    </row>
    <row r="1375" spans="1:4">
      <c r="A1375">
        <v>1371</v>
      </c>
      <c r="B1375" s="14">
        <f>'EstExp 11-17'!D267</f>
        <v>100</v>
      </c>
      <c r="C1375" s="5">
        <f t="shared" si="20"/>
        <v>1271</v>
      </c>
      <c r="D1375" s="6"/>
    </row>
    <row r="1376" spans="1:4">
      <c r="A1376">
        <v>1372</v>
      </c>
      <c r="B1376" s="14">
        <f>'EstExp 11-17'!D268</f>
        <v>9900</v>
      </c>
      <c r="C1376" s="5">
        <f t="shared" si="20"/>
        <v>-8528</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302500</v>
      </c>
      <c r="C1379" s="5">
        <f t="shared" si="20"/>
        <v>-301125</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10900</v>
      </c>
      <c r="C1382" s="5">
        <f t="shared" si="20"/>
        <v>-9522</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0</v>
      </c>
      <c r="C1385" s="5">
        <f t="shared" si="20"/>
        <v>1381</v>
      </c>
      <c r="D1385" s="6"/>
    </row>
    <row r="1386" spans="1:4">
      <c r="A1386" s="3">
        <v>1382</v>
      </c>
      <c r="C1386" s="5">
        <f t="shared" si="20"/>
        <v>1382</v>
      </c>
      <c r="D1386" s="7"/>
    </row>
    <row r="1387" spans="1:4">
      <c r="A1387">
        <v>1383</v>
      </c>
      <c r="B1387" s="14">
        <f>'EstExp 11-17'!D277</f>
        <v>10900</v>
      </c>
      <c r="C1387" s="5">
        <f t="shared" si="20"/>
        <v>-9517</v>
      </c>
      <c r="D1387" s="6"/>
    </row>
    <row r="1388" spans="1:4">
      <c r="A1388">
        <v>1384</v>
      </c>
      <c r="B1388" s="14">
        <f>'EstExp 11-17'!D278</f>
        <v>0</v>
      </c>
      <c r="C1388" s="5">
        <f t="shared" si="20"/>
        <v>1384</v>
      </c>
      <c r="D1388" s="6"/>
    </row>
    <row r="1389" spans="1:4">
      <c r="A1389">
        <v>1385</v>
      </c>
      <c r="B1389" s="14">
        <f>'EstExp 11-17'!D279</f>
        <v>651500</v>
      </c>
      <c r="C1389" s="5">
        <f t="shared" si="20"/>
        <v>-650115</v>
      </c>
      <c r="D1389" s="6"/>
    </row>
    <row r="1390" spans="1:4">
      <c r="A1390">
        <v>1386</v>
      </c>
      <c r="B1390" s="14">
        <f>'EstExp 11-17'!D280</f>
        <v>3100</v>
      </c>
      <c r="C1390" s="5">
        <f t="shared" si="20"/>
        <v>-1714</v>
      </c>
      <c r="D1390" s="6"/>
    </row>
    <row r="1391" spans="1:4">
      <c r="A1391">
        <v>1387</v>
      </c>
      <c r="B1391" s="14">
        <f>'EstExp 11-17'!D295</f>
        <v>1142100</v>
      </c>
      <c r="C1391" s="5">
        <f t="shared" si="20"/>
        <v>-1140713</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32700</v>
      </c>
      <c r="C1409" s="5">
        <f t="shared" si="20"/>
        <v>-31295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0</v>
      </c>
      <c r="C1414" s="5">
        <f t="shared" si="20"/>
        <v>1410</v>
      </c>
      <c r="D1414" s="6"/>
    </row>
    <row r="1415" spans="1:4">
      <c r="A1415">
        <v>1411</v>
      </c>
      <c r="B1415" s="14">
        <f>'EstExp 11-17'!K223</f>
        <v>10200</v>
      </c>
      <c r="C1415" s="5">
        <f t="shared" ref="C1415:C1478" si="21">A1415-B1415</f>
        <v>-8789</v>
      </c>
      <c r="D1415" s="6"/>
    </row>
    <row r="1416" spans="1:4">
      <c r="A1416">
        <v>1412</v>
      </c>
      <c r="B1416" s="14">
        <f>'EstExp 11-17'!K224</f>
        <v>8200</v>
      </c>
      <c r="C1416" s="5">
        <f t="shared" si="21"/>
        <v>-6788</v>
      </c>
      <c r="D1416" s="6"/>
    </row>
    <row r="1417" spans="1:4">
      <c r="A1417">
        <v>1413</v>
      </c>
      <c r="B1417" s="14">
        <f>'EstExp 11-17'!K229</f>
        <v>487500</v>
      </c>
      <c r="C1417" s="5">
        <f t="shared" si="21"/>
        <v>-486087</v>
      </c>
      <c r="D1417" s="6"/>
    </row>
    <row r="1418" spans="1:4">
      <c r="A1418">
        <v>1414</v>
      </c>
      <c r="B1418" s="14">
        <f>'EstExp 11-17'!K232</f>
        <v>10900</v>
      </c>
      <c r="C1418" s="5">
        <f t="shared" si="21"/>
        <v>-9486</v>
      </c>
      <c r="D1418" s="6"/>
    </row>
    <row r="1419" spans="1:4">
      <c r="A1419">
        <v>1415</v>
      </c>
      <c r="B1419" s="14">
        <f>'EstExp 11-17'!K233</f>
        <v>500</v>
      </c>
      <c r="C1419" s="5">
        <f t="shared" si="21"/>
        <v>915</v>
      </c>
      <c r="D1419" s="6"/>
    </row>
    <row r="1420" spans="1:4">
      <c r="A1420">
        <v>1416</v>
      </c>
      <c r="B1420" s="14">
        <f>'EstExp 11-17'!K234</f>
        <v>37200</v>
      </c>
      <c r="C1420" s="5">
        <f t="shared" si="21"/>
        <v>-35784</v>
      </c>
      <c r="D1420" s="6"/>
    </row>
    <row r="1421" spans="1:4">
      <c r="A1421">
        <v>1417</v>
      </c>
      <c r="B1421" s="14">
        <f>'EstExp 11-17'!K235</f>
        <v>16000</v>
      </c>
      <c r="C1421" s="5">
        <f t="shared" si="21"/>
        <v>-14583</v>
      </c>
      <c r="D1421" s="6"/>
    </row>
    <row r="1422" spans="1:4">
      <c r="A1422">
        <v>1418</v>
      </c>
      <c r="B1422" s="14">
        <f>'EstExp 11-17'!K236</f>
        <v>9600</v>
      </c>
      <c r="C1422" s="5">
        <f t="shared" si="21"/>
        <v>-8182</v>
      </c>
      <c r="D1422" s="6"/>
    </row>
    <row r="1423" spans="1:4">
      <c r="A1423">
        <v>1419</v>
      </c>
      <c r="B1423" s="14">
        <f>'EstExp 11-17'!K237</f>
        <v>52400</v>
      </c>
      <c r="C1423" s="5">
        <f t="shared" si="21"/>
        <v>-50981</v>
      </c>
      <c r="D1423" s="6"/>
    </row>
    <row r="1424" spans="1:4">
      <c r="A1424">
        <v>1420</v>
      </c>
      <c r="B1424" s="14">
        <f>'EstExp 11-17'!K238</f>
        <v>126600</v>
      </c>
      <c r="C1424" s="5">
        <f t="shared" si="21"/>
        <v>-125180</v>
      </c>
      <c r="D1424" s="6"/>
    </row>
    <row r="1425" spans="1:4">
      <c r="A1425">
        <v>1421</v>
      </c>
      <c r="B1425" s="14">
        <f>'EstExp 11-17'!K240</f>
        <v>15900</v>
      </c>
      <c r="C1425" s="5">
        <f t="shared" si="21"/>
        <v>-14479</v>
      </c>
      <c r="D1425" s="6"/>
    </row>
    <row r="1426" spans="1:4">
      <c r="A1426">
        <v>1422</v>
      </c>
      <c r="B1426" s="14">
        <f>'EstExp 11-17'!K241</f>
        <v>97700</v>
      </c>
      <c r="C1426" s="5">
        <f t="shared" si="21"/>
        <v>-96278</v>
      </c>
      <c r="D1426" s="6"/>
    </row>
    <row r="1427" spans="1:4">
      <c r="A1427">
        <v>1423</v>
      </c>
      <c r="B1427" s="14">
        <f>'EstExp 11-17'!K242</f>
        <v>0</v>
      </c>
      <c r="C1427" s="5">
        <f t="shared" si="21"/>
        <v>1423</v>
      </c>
      <c r="D1427" s="6"/>
    </row>
    <row r="1428" spans="1:4">
      <c r="A1428">
        <v>1424</v>
      </c>
      <c r="B1428" s="14">
        <f>'EstExp 11-17'!K243</f>
        <v>113600</v>
      </c>
      <c r="C1428" s="5">
        <f t="shared" si="21"/>
        <v>-112176</v>
      </c>
      <c r="D1428" s="6"/>
    </row>
    <row r="1429" spans="1:4">
      <c r="A1429">
        <v>1425</v>
      </c>
      <c r="B1429" s="14">
        <f>'EstExp 11-17'!K245</f>
        <v>0</v>
      </c>
      <c r="C1429" s="5">
        <f t="shared" si="21"/>
        <v>1425</v>
      </c>
      <c r="D1429" s="6"/>
    </row>
    <row r="1430" spans="1:4">
      <c r="A1430">
        <v>1426</v>
      </c>
      <c r="B1430" s="14">
        <f>'EstExp 11-17'!K246</f>
        <v>19600</v>
      </c>
      <c r="C1430" s="5">
        <f t="shared" si="21"/>
        <v>-18174</v>
      </c>
      <c r="D1430" s="6"/>
    </row>
    <row r="1431" spans="1:4">
      <c r="A1431">
        <v>1427</v>
      </c>
      <c r="B1431" s="14">
        <f>'EstExp 11-17'!K257</f>
        <v>20900</v>
      </c>
      <c r="C1431" s="5">
        <f t="shared" si="21"/>
        <v>-19473</v>
      </c>
      <c r="D1431" s="6"/>
    </row>
    <row r="1432" spans="1:4">
      <c r="A1432">
        <v>1428</v>
      </c>
      <c r="B1432" s="14">
        <f>'EstExp 11-17'!K259</f>
        <v>77000</v>
      </c>
      <c r="C1432" s="5">
        <f t="shared" si="21"/>
        <v>-75572</v>
      </c>
      <c r="D1432" s="6"/>
    </row>
    <row r="1433" spans="1:4">
      <c r="A1433">
        <v>1429</v>
      </c>
      <c r="B1433" s="14">
        <f>'EstExp 11-17'!K260</f>
        <v>0</v>
      </c>
      <c r="C1433" s="5">
        <f t="shared" si="21"/>
        <v>1429</v>
      </c>
      <c r="D1433" s="6"/>
    </row>
    <row r="1434" spans="1:4">
      <c r="A1434">
        <v>1430</v>
      </c>
      <c r="B1434" s="14">
        <f>'EstExp 11-17'!K261</f>
        <v>77000</v>
      </c>
      <c r="C1434" s="5">
        <f t="shared" si="21"/>
        <v>-75570</v>
      </c>
      <c r="D1434" s="6"/>
    </row>
    <row r="1435" spans="1:4">
      <c r="A1435">
        <v>1431</v>
      </c>
      <c r="B1435" s="14">
        <f>'EstExp 11-17'!K263</f>
        <v>48800</v>
      </c>
      <c r="C1435" s="5">
        <f t="shared" si="21"/>
        <v>-47369</v>
      </c>
      <c r="D1435" s="6"/>
    </row>
    <row r="1436" spans="1:4">
      <c r="A1436">
        <v>1432</v>
      </c>
      <c r="B1436" s="14">
        <f>'EstExp 11-17'!K264</f>
        <v>35100</v>
      </c>
      <c r="C1436" s="5">
        <f t="shared" si="21"/>
        <v>-33668</v>
      </c>
      <c r="D1436" s="6"/>
    </row>
    <row r="1437" spans="1:4">
      <c r="A1437">
        <v>1433</v>
      </c>
      <c r="B1437" s="14">
        <f>'EstExp 11-17'!K265</f>
        <v>0</v>
      </c>
      <c r="C1437" s="5">
        <f t="shared" si="21"/>
        <v>1433</v>
      </c>
      <c r="D1437" s="6"/>
    </row>
    <row r="1438" spans="1:4">
      <c r="A1438">
        <v>1434</v>
      </c>
      <c r="B1438" s="14">
        <f>'EstExp 11-17'!K266</f>
        <v>208600</v>
      </c>
      <c r="C1438" s="5">
        <f t="shared" si="21"/>
        <v>-207166</v>
      </c>
      <c r="D1438" s="6"/>
    </row>
    <row r="1439" spans="1:4">
      <c r="A1439">
        <v>1435</v>
      </c>
      <c r="B1439" s="14">
        <f>'EstExp 11-17'!K267</f>
        <v>100</v>
      </c>
      <c r="C1439" s="5">
        <f t="shared" si="21"/>
        <v>1335</v>
      </c>
      <c r="D1439" s="6"/>
    </row>
    <row r="1440" spans="1:4">
      <c r="A1440">
        <v>1436</v>
      </c>
      <c r="B1440" s="14">
        <f>'EstExp 11-17'!K268</f>
        <v>9900</v>
      </c>
      <c r="C1440" s="5">
        <f t="shared" si="21"/>
        <v>-8464</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302500</v>
      </c>
      <c r="C1443" s="5">
        <f t="shared" si="21"/>
        <v>-301061</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10900</v>
      </c>
      <c r="C1446" s="5">
        <f t="shared" si="21"/>
        <v>-9458</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0</v>
      </c>
      <c r="C1449" s="5">
        <f t="shared" si="21"/>
        <v>1445</v>
      </c>
      <c r="D1449" s="6"/>
    </row>
    <row r="1450" spans="1:4">
      <c r="A1450" s="3">
        <v>1446</v>
      </c>
      <c r="C1450" s="5">
        <f t="shared" si="21"/>
        <v>1446</v>
      </c>
      <c r="D1450" s="7"/>
    </row>
    <row r="1451" spans="1:4">
      <c r="A1451">
        <v>1447</v>
      </c>
      <c r="B1451" s="14">
        <f>'EstExp 11-17'!K277</f>
        <v>10900</v>
      </c>
      <c r="C1451" s="5">
        <f t="shared" si="21"/>
        <v>-9453</v>
      </c>
      <c r="D1451" s="6"/>
    </row>
    <row r="1452" spans="1:4">
      <c r="A1452">
        <v>1448</v>
      </c>
      <c r="B1452" s="14">
        <f>'EstExp 11-17'!K278</f>
        <v>0</v>
      </c>
      <c r="C1452" s="5">
        <f t="shared" si="21"/>
        <v>1448</v>
      </c>
      <c r="D1452" s="6"/>
    </row>
    <row r="1453" spans="1:4">
      <c r="A1453">
        <v>1449</v>
      </c>
      <c r="B1453" s="14">
        <f>'EstExp 11-17'!K279</f>
        <v>651500</v>
      </c>
      <c r="C1453" s="5">
        <f t="shared" si="21"/>
        <v>-650051</v>
      </c>
      <c r="D1453" s="6"/>
    </row>
    <row r="1454" spans="1:4">
      <c r="A1454">
        <v>1450</v>
      </c>
      <c r="B1454" s="14">
        <f>'EstExp 11-17'!K280</f>
        <v>3100</v>
      </c>
      <c r="C1454" s="5">
        <f t="shared" si="21"/>
        <v>-1650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1142100</v>
      </c>
      <c r="C1460" s="5">
        <f t="shared" si="21"/>
        <v>-1140644</v>
      </c>
      <c r="D1460" s="6"/>
    </row>
    <row r="1461" spans="1:4">
      <c r="A1461">
        <v>1457</v>
      </c>
      <c r="B1461" s="14">
        <f>'EstExp 11-17'!K296</f>
        <v>349100</v>
      </c>
      <c r="C1461" s="5">
        <f t="shared" si="21"/>
        <v>-347643</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0</v>
      </c>
      <c r="C1474" s="5">
        <f t="shared" si="21"/>
        <v>1470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0</v>
      </c>
      <c r="C1478" s="5">
        <f t="shared" si="21"/>
        <v>1474</v>
      </c>
      <c r="D1478" s="6"/>
    </row>
    <row r="1479" spans="1:4">
      <c r="A1479">
        <v>1475</v>
      </c>
      <c r="B1479" s="14">
        <f>'EstExp 11-17'!E312</f>
        <v>0</v>
      </c>
      <c r="C1479" s="5">
        <f t="shared" ref="C1479:C1542" si="22">A1479-B1479</f>
        <v>1475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150000</v>
      </c>
      <c r="C1486" s="5">
        <f t="shared" si="22"/>
        <v>-148518</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150000</v>
      </c>
      <c r="C1490" s="5">
        <f t="shared" si="22"/>
        <v>-148514</v>
      </c>
      <c r="D1490" s="6"/>
    </row>
    <row r="1491" spans="1:4">
      <c r="A1491">
        <v>1487</v>
      </c>
      <c r="B1491" s="14">
        <f>'EstExp 11-17'!G312</f>
        <v>150000</v>
      </c>
      <c r="C1491" s="5">
        <f t="shared" si="22"/>
        <v>-148513</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150000</v>
      </c>
      <c r="C1498" s="5">
        <f t="shared" si="22"/>
        <v>-148506</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150000</v>
      </c>
      <c r="C1502" s="5">
        <f t="shared" si="22"/>
        <v>-148502</v>
      </c>
      <c r="D1502" s="6"/>
    </row>
    <row r="1503" spans="1:4">
      <c r="A1503">
        <v>1499</v>
      </c>
      <c r="B1503" s="14">
        <f>'EstExp 11-17'!K312</f>
        <v>150000</v>
      </c>
      <c r="C1503" s="5">
        <f t="shared" si="22"/>
        <v>-148501</v>
      </c>
      <c r="D1503" s="6"/>
    </row>
    <row r="1504" spans="1:4">
      <c r="A1504">
        <v>1500</v>
      </c>
      <c r="B1504" s="14">
        <f>'EstExp 11-17'!K313</f>
        <v>-133500</v>
      </c>
      <c r="C1504" s="5">
        <f t="shared" si="22"/>
        <v>135000</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346</v>
      </c>
    </row>
    <row r="1512" spans="1:4">
      <c r="A1512" s="3">
        <v>1508</v>
      </c>
      <c r="C1512" s="5">
        <f t="shared" si="22"/>
        <v>1508</v>
      </c>
      <c r="D1512" s="6" t="s">
        <v>346</v>
      </c>
    </row>
    <row r="1513" spans="1:4">
      <c r="A1513" s="3">
        <v>1509</v>
      </c>
      <c r="C1513" s="5">
        <f t="shared" si="22"/>
        <v>1509</v>
      </c>
      <c r="D1513" s="6" t="s">
        <v>346</v>
      </c>
    </row>
    <row r="1514" spans="1:4">
      <c r="A1514" s="3">
        <v>1510</v>
      </c>
      <c r="C1514" s="5">
        <f t="shared" si="22"/>
        <v>1510</v>
      </c>
      <c r="D1514" s="6" t="s">
        <v>346</v>
      </c>
    </row>
    <row r="1515" spans="1:4">
      <c r="A1515" s="3">
        <v>1511</v>
      </c>
      <c r="C1515" s="5">
        <f t="shared" si="22"/>
        <v>1511</v>
      </c>
      <c r="D1515" s="6" t="s">
        <v>346</v>
      </c>
    </row>
    <row r="1516" spans="1:4">
      <c r="A1516" s="3">
        <v>1512</v>
      </c>
      <c r="C1516" s="5">
        <f t="shared" si="22"/>
        <v>1512</v>
      </c>
      <c r="D1516" s="6" t="s">
        <v>346</v>
      </c>
    </row>
    <row r="1517" spans="1:4">
      <c r="A1517" s="3">
        <v>1513</v>
      </c>
      <c r="C1517" s="5">
        <f t="shared" si="22"/>
        <v>1513</v>
      </c>
      <c r="D1517" s="6" t="s">
        <v>346</v>
      </c>
    </row>
    <row r="1518" spans="1:4">
      <c r="A1518" s="3">
        <v>1514</v>
      </c>
      <c r="C1518" s="5">
        <f t="shared" si="22"/>
        <v>1514</v>
      </c>
      <c r="D1518" s="6" t="s">
        <v>346</v>
      </c>
    </row>
    <row r="1519" spans="1:4">
      <c r="A1519" s="3">
        <v>1515</v>
      </c>
      <c r="C1519" s="5">
        <f t="shared" si="22"/>
        <v>1515</v>
      </c>
      <c r="D1519" s="6" t="s">
        <v>346</v>
      </c>
    </row>
    <row r="1520" spans="1:4">
      <c r="A1520" s="3">
        <v>1516</v>
      </c>
      <c r="C1520" s="5">
        <f t="shared" si="22"/>
        <v>1516</v>
      </c>
      <c r="D1520" s="6" t="s">
        <v>346</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1383611</v>
      </c>
      <c r="C1560" s="5">
        <f t="shared" si="23"/>
        <v>-1382055</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1751211</v>
      </c>
      <c r="C1573" s="5">
        <f t="shared" si="23"/>
        <v>-1749642</v>
      </c>
      <c r="D1573" s="6"/>
    </row>
    <row r="1574" spans="1:4">
      <c r="A1574">
        <v>1570</v>
      </c>
      <c r="B1574" s="14">
        <f>'BudgetSum 2-3'!D3</f>
        <v>720786</v>
      </c>
      <c r="C1574" s="5">
        <f t="shared" si="23"/>
        <v>-719216</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780186</v>
      </c>
      <c r="C1587" s="5">
        <f t="shared" si="23"/>
        <v>-778603</v>
      </c>
      <c r="D1587" s="6"/>
    </row>
    <row r="1588" spans="1:4">
      <c r="A1588">
        <v>1584</v>
      </c>
      <c r="B1588" s="14">
        <f>'BudgetSum 2-3'!E3</f>
        <v>4360737</v>
      </c>
      <c r="C1588" s="5">
        <f t="shared" si="23"/>
        <v>-4359153</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4539137</v>
      </c>
      <c r="C1601" s="5">
        <f t="shared" si="23"/>
        <v>-4537540</v>
      </c>
      <c r="D1601" s="6"/>
    </row>
    <row r="1602" spans="1:4">
      <c r="A1602">
        <v>1598</v>
      </c>
      <c r="B1602" s="14">
        <f>'BudgetSum 2-3'!F3</f>
        <v>2331328</v>
      </c>
      <c r="C1602" s="5">
        <f t="shared" si="23"/>
        <v>-2329730</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1378228</v>
      </c>
      <c r="C1615" s="5">
        <f t="shared" si="24"/>
        <v>-1376617</v>
      </c>
      <c r="D1615" s="6"/>
    </row>
    <row r="1616" spans="1:4">
      <c r="A1616">
        <v>1612</v>
      </c>
      <c r="B1616" s="14">
        <f>'BudgetSum 2-3'!G3</f>
        <v>605289</v>
      </c>
      <c r="C1616" s="5">
        <f t="shared" si="24"/>
        <v>-603677</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954389</v>
      </c>
      <c r="C1629" s="5">
        <f t="shared" si="24"/>
        <v>-952764</v>
      </c>
      <c r="D1629" s="6"/>
    </row>
    <row r="1630" spans="1:4">
      <c r="A1630">
        <v>1626</v>
      </c>
      <c r="B1630" s="14">
        <f>'BudgetSum 2-3'!H3</f>
        <v>707788</v>
      </c>
      <c r="C1630" s="5">
        <f t="shared" si="24"/>
        <v>-706162</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574288</v>
      </c>
      <c r="C1643" s="5">
        <f t="shared" si="24"/>
        <v>-572649</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346</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346</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346</v>
      </c>
    </row>
    <row r="2021" spans="1:4">
      <c r="A2021" s="3">
        <v>2017</v>
      </c>
      <c r="C2021" s="5">
        <f t="shared" si="30"/>
        <v>2017</v>
      </c>
      <c r="D2021" s="6" t="s">
        <v>346</v>
      </c>
    </row>
    <row r="2022" spans="1:4">
      <c r="A2022" s="3">
        <v>2018</v>
      </c>
      <c r="C2022" s="5">
        <f t="shared" si="30"/>
        <v>2018</v>
      </c>
      <c r="D2022" s="7"/>
    </row>
    <row r="2023" spans="1:4">
      <c r="A2023" s="3">
        <v>2019</v>
      </c>
      <c r="C2023" s="5">
        <f t="shared" si="30"/>
        <v>2019</v>
      </c>
      <c r="D2023" s="7"/>
    </row>
    <row r="2024" spans="1:4">
      <c r="A2024">
        <v>2020</v>
      </c>
      <c r="B2024" s="14">
        <f>'EstExp 11-17'!H84</f>
        <v>1683200</v>
      </c>
      <c r="C2024" s="5">
        <f t="shared" si="30"/>
        <v>-1681180</v>
      </c>
      <c r="D2024" s="6"/>
    </row>
    <row r="2025" spans="1:4">
      <c r="A2025" s="3">
        <v>2021</v>
      </c>
      <c r="C2025" s="5">
        <f t="shared" si="30"/>
        <v>2021</v>
      </c>
      <c r="D2025" s="6" t="s">
        <v>346</v>
      </c>
    </row>
    <row r="2026" spans="1:4">
      <c r="A2026" s="3">
        <v>2022</v>
      </c>
      <c r="C2026" s="5">
        <f t="shared" si="30"/>
        <v>2022</v>
      </c>
      <c r="D2026" s="6" t="s">
        <v>346</v>
      </c>
    </row>
    <row r="2027" spans="1:4">
      <c r="A2027" s="3">
        <v>2023</v>
      </c>
      <c r="C2027" s="5">
        <f t="shared" si="30"/>
        <v>2023</v>
      </c>
      <c r="D2027" s="6" t="s">
        <v>346</v>
      </c>
    </row>
    <row r="2028" spans="1:4">
      <c r="A2028" s="3">
        <v>2024</v>
      </c>
      <c r="C2028" s="5">
        <f t="shared" si="30"/>
        <v>2024</v>
      </c>
      <c r="D2028" s="6" t="s">
        <v>346</v>
      </c>
    </row>
    <row r="2029" spans="1:4">
      <c r="A2029" s="3">
        <v>2025</v>
      </c>
      <c r="C2029" s="5">
        <f t="shared" si="30"/>
        <v>2025</v>
      </c>
      <c r="D2029" s="6" t="s">
        <v>346</v>
      </c>
    </row>
    <row r="2030" spans="1:4">
      <c r="A2030" s="4">
        <v>2026</v>
      </c>
      <c r="B2030" s="15">
        <f>'EstExp 11-17'!K101</f>
        <v>0</v>
      </c>
      <c r="C2030" s="5">
        <f t="shared" si="30"/>
        <v>2026</v>
      </c>
      <c r="D2030" s="6" t="s">
        <v>880</v>
      </c>
    </row>
    <row r="2031" spans="1:4">
      <c r="A2031">
        <v>2027</v>
      </c>
      <c r="B2031" s="14">
        <f>'EstExp 11-17'!K84</f>
        <v>1883900</v>
      </c>
      <c r="C2031" s="5">
        <f t="shared" si="30"/>
        <v>-1881873</v>
      </c>
      <c r="D2031" s="6"/>
    </row>
    <row r="2032" spans="1:4">
      <c r="A2032">
        <v>2028</v>
      </c>
      <c r="B2032" s="14">
        <f>'EstExp 11-17'!K92</f>
        <v>5300</v>
      </c>
      <c r="C2032" s="5">
        <f t="shared" si="30"/>
        <v>-3272</v>
      </c>
      <c r="D2032" s="6"/>
    </row>
    <row r="2033" spans="1:4">
      <c r="A2033" s="4">
        <v>2029</v>
      </c>
      <c r="B2033" s="15">
        <f>'EstExp 11-17'!K100</f>
        <v>0</v>
      </c>
      <c r="C2033" s="5">
        <f t="shared" si="30"/>
        <v>2029</v>
      </c>
      <c r="D2033" s="18" t="s">
        <v>880</v>
      </c>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346</v>
      </c>
    </row>
    <row r="2042" spans="1:4">
      <c r="A2042" s="3">
        <v>2038</v>
      </c>
      <c r="C2042" s="5">
        <f t="shared" si="30"/>
        <v>2038</v>
      </c>
      <c r="D2042" s="6" t="s">
        <v>346</v>
      </c>
    </row>
    <row r="2043" spans="1:4">
      <c r="A2043" s="3">
        <v>2039</v>
      </c>
      <c r="C2043" s="5">
        <f t="shared" si="30"/>
        <v>2039</v>
      </c>
      <c r="D2043" s="7"/>
    </row>
    <row r="2044" spans="1:4">
      <c r="A2044" s="3">
        <v>2040</v>
      </c>
      <c r="C2044" s="5">
        <f t="shared" si="30"/>
        <v>2040</v>
      </c>
      <c r="D2044" s="6" t="s">
        <v>346</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346</v>
      </c>
    </row>
    <row r="2052" spans="1:4">
      <c r="A2052" s="3">
        <v>2048</v>
      </c>
      <c r="C2052" s="5">
        <f t="shared" si="30"/>
        <v>2048</v>
      </c>
      <c r="D2052" s="6" t="s">
        <v>346</v>
      </c>
    </row>
    <row r="2053" spans="1:4">
      <c r="A2053" s="3">
        <v>2049</v>
      </c>
      <c r="C2053" s="5">
        <f t="shared" si="30"/>
        <v>2049</v>
      </c>
      <c r="D2053" s="6" t="s">
        <v>346</v>
      </c>
    </row>
    <row r="2054" spans="1:4">
      <c r="A2054" s="3">
        <v>2050</v>
      </c>
      <c r="C2054" s="5">
        <f t="shared" si="30"/>
        <v>2050</v>
      </c>
      <c r="D2054" s="6" t="s">
        <v>346</v>
      </c>
    </row>
    <row r="2055" spans="1:4">
      <c r="A2055" s="3">
        <v>2051</v>
      </c>
      <c r="C2055" s="5">
        <f t="shared" ref="C2055:C2118" si="31">A2055-B2055</f>
        <v>2051</v>
      </c>
      <c r="D2055" s="6" t="s">
        <v>346</v>
      </c>
    </row>
    <row r="2056" spans="1:4">
      <c r="A2056" s="3">
        <v>2052</v>
      </c>
      <c r="C2056" s="5">
        <f t="shared" si="31"/>
        <v>2052</v>
      </c>
      <c r="D2056" s="7"/>
    </row>
    <row r="2057" spans="1:4">
      <c r="A2057" s="3">
        <v>2053</v>
      </c>
      <c r="C2057" s="5">
        <f t="shared" si="31"/>
        <v>2053</v>
      </c>
      <c r="D2057" s="6" t="s">
        <v>346</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346</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345</v>
      </c>
    </row>
    <row r="2378" spans="1:4">
      <c r="A2378">
        <v>2374</v>
      </c>
      <c r="C2378" s="5">
        <f t="shared" si="36"/>
        <v>2374</v>
      </c>
      <c r="D2378" s="6"/>
    </row>
    <row r="2379" spans="1:4">
      <c r="A2379" s="3">
        <v>2375</v>
      </c>
      <c r="C2379" s="5">
        <f t="shared" si="36"/>
        <v>2375</v>
      </c>
      <c r="D2379" s="6" t="s">
        <v>345</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345</v>
      </c>
    </row>
    <row r="2418" spans="1:4">
      <c r="A2418">
        <v>2414</v>
      </c>
      <c r="C2418" s="5">
        <f t="shared" si="36"/>
        <v>2414</v>
      </c>
      <c r="D2418" s="6"/>
    </row>
    <row r="2419" spans="1:4">
      <c r="A2419" s="3">
        <v>2415</v>
      </c>
      <c r="C2419" s="5">
        <f t="shared" si="36"/>
        <v>2415</v>
      </c>
      <c r="D2419" s="6" t="s">
        <v>345</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345</v>
      </c>
    </row>
    <row r="2447" spans="1:4">
      <c r="A2447">
        <v>2443</v>
      </c>
      <c r="C2447" s="5">
        <f t="shared" si="37"/>
        <v>2443</v>
      </c>
      <c r="D2447" s="6"/>
    </row>
    <row r="2448" spans="1:4">
      <c r="A2448" s="3">
        <v>2444</v>
      </c>
      <c r="C2448" s="5">
        <f t="shared" si="37"/>
        <v>2444</v>
      </c>
      <c r="D2448" s="6" t="s">
        <v>345</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26876300</v>
      </c>
      <c r="C2494" s="5">
        <f t="shared" si="37"/>
        <v>-26873810</v>
      </c>
      <c r="D2494" s="6"/>
    </row>
    <row r="2495" spans="1:4">
      <c r="A2495" s="3">
        <v>2491</v>
      </c>
      <c r="C2495" s="5">
        <f t="shared" si="37"/>
        <v>2491</v>
      </c>
      <c r="D2495" s="7"/>
    </row>
    <row r="2496" spans="1:4">
      <c r="A2496">
        <v>2492</v>
      </c>
      <c r="B2496" s="14">
        <f>'BudgetSum 2-3'!C7</f>
        <v>7441800</v>
      </c>
      <c r="C2496" s="5">
        <f t="shared" si="37"/>
        <v>-7439308</v>
      </c>
      <c r="D2496" s="6"/>
    </row>
    <row r="2497" spans="1:4">
      <c r="A2497">
        <v>2493</v>
      </c>
      <c r="B2497" s="14">
        <f>'BudgetSum 2-3'!C8</f>
        <v>2479800</v>
      </c>
      <c r="C2497" s="5">
        <f t="shared" si="37"/>
        <v>-2477307</v>
      </c>
      <c r="D2497" s="6"/>
    </row>
    <row r="2498" spans="1:4">
      <c r="A2498">
        <v>2494</v>
      </c>
      <c r="B2498" s="14">
        <f>'BudgetSum 2-3'!C9</f>
        <v>36797900</v>
      </c>
      <c r="C2498" s="5">
        <f t="shared" si="37"/>
        <v>-36795406</v>
      </c>
      <c r="D2498" s="6"/>
    </row>
    <row r="2499" spans="1:4">
      <c r="A2499">
        <v>2495</v>
      </c>
      <c r="B2499" s="14">
        <f>'BudgetSum 2-3'!C13</f>
        <v>24925300</v>
      </c>
      <c r="C2499" s="5">
        <f t="shared" si="37"/>
        <v>-24922805</v>
      </c>
      <c r="D2499" s="6"/>
    </row>
    <row r="2500" spans="1:4">
      <c r="A2500">
        <v>2496</v>
      </c>
      <c r="B2500" s="14">
        <f>'BudgetSum 2-3'!C14</f>
        <v>9509700</v>
      </c>
      <c r="C2500" s="5">
        <f t="shared" si="37"/>
        <v>-9507204</v>
      </c>
      <c r="D2500" s="6"/>
    </row>
    <row r="2501" spans="1:4">
      <c r="A2501">
        <v>2497</v>
      </c>
      <c r="B2501" s="14">
        <f>'BudgetSum 2-3'!C15</f>
        <v>106100</v>
      </c>
      <c r="C2501" s="5">
        <f t="shared" si="37"/>
        <v>-103603</v>
      </c>
      <c r="D2501" s="6"/>
    </row>
    <row r="2502" spans="1:4">
      <c r="A2502">
        <v>2498</v>
      </c>
      <c r="B2502" s="14">
        <f>'BudgetSum 2-3'!C16</f>
        <v>1889200</v>
      </c>
      <c r="C2502" s="5">
        <f t="shared" si="37"/>
        <v>-1886702</v>
      </c>
      <c r="D2502" s="6"/>
    </row>
    <row r="2503" spans="1:4">
      <c r="A2503">
        <v>2499</v>
      </c>
      <c r="B2503" s="14">
        <f>'BudgetSum 2-3'!C17</f>
        <v>0</v>
      </c>
      <c r="C2503" s="5">
        <f t="shared" ref="C2503:C2566" si="38">A2503-B2503</f>
        <v>2499</v>
      </c>
      <c r="D2503" s="6"/>
    </row>
    <row r="2504" spans="1:4">
      <c r="A2504">
        <v>2500</v>
      </c>
      <c r="B2504" s="14">
        <f>'BudgetSum 2-3'!C19</f>
        <v>36780300</v>
      </c>
      <c r="C2504" s="5">
        <f t="shared" si="38"/>
        <v>-36777800</v>
      </c>
      <c r="D2504" s="6"/>
    </row>
    <row r="2505" spans="1:4">
      <c r="A2505">
        <v>2501</v>
      </c>
      <c r="B2505" s="14">
        <f>'BudgetSum 2-3'!C22</f>
        <v>17600</v>
      </c>
      <c r="C2505" s="5">
        <f t="shared" si="38"/>
        <v>-15099</v>
      </c>
      <c r="D2505" s="6"/>
    </row>
    <row r="2506" spans="1:4">
      <c r="A2506" s="3">
        <v>2502</v>
      </c>
      <c r="C2506" s="5">
        <f t="shared" si="38"/>
        <v>2502</v>
      </c>
      <c r="D2506" s="6"/>
    </row>
    <row r="2507" spans="1:4">
      <c r="A2507">
        <v>2503</v>
      </c>
      <c r="B2507" s="14">
        <f>'BudgetSum 2-3'!D5</f>
        <v>3413300</v>
      </c>
      <c r="C2507" s="5">
        <f t="shared" si="38"/>
        <v>-3410797</v>
      </c>
      <c r="D2507" s="6"/>
    </row>
    <row r="2508" spans="1:4">
      <c r="A2508" s="3">
        <v>2504</v>
      </c>
      <c r="C2508" s="5">
        <f t="shared" si="38"/>
        <v>2504</v>
      </c>
      <c r="D2508" s="7"/>
    </row>
    <row r="2509" spans="1:4">
      <c r="A2509">
        <v>2505</v>
      </c>
      <c r="B2509" s="14">
        <f>'BudgetSum 2-3'!D7</f>
        <v>0</v>
      </c>
      <c r="C2509" s="5">
        <f t="shared" si="38"/>
        <v>2505</v>
      </c>
      <c r="D2509" s="6"/>
    </row>
    <row r="2510" spans="1:4">
      <c r="A2510">
        <v>2506</v>
      </c>
      <c r="B2510" s="14">
        <f>'BudgetSum 2-3'!D8</f>
        <v>0</v>
      </c>
      <c r="C2510" s="5">
        <f t="shared" si="38"/>
        <v>2506</v>
      </c>
      <c r="D2510" s="6"/>
    </row>
    <row r="2511" spans="1:4">
      <c r="A2511">
        <v>2507</v>
      </c>
      <c r="B2511" s="14">
        <f>'BudgetSum 2-3'!D9</f>
        <v>3413300</v>
      </c>
      <c r="C2511" s="5">
        <f t="shared" si="38"/>
        <v>-3410793</v>
      </c>
      <c r="D2511" s="6"/>
    </row>
    <row r="2512" spans="1:4">
      <c r="A2512">
        <v>2508</v>
      </c>
      <c r="B2512" s="14">
        <f>'BudgetSum 2-3'!D14</f>
        <v>3353900</v>
      </c>
      <c r="C2512" s="5">
        <f t="shared" si="38"/>
        <v>-3351392</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3353900</v>
      </c>
      <c r="C2516" s="5">
        <f t="shared" si="38"/>
        <v>-3351388</v>
      </c>
      <c r="D2516" s="6"/>
    </row>
    <row r="2517" spans="1:4">
      <c r="A2517">
        <v>2513</v>
      </c>
      <c r="B2517" s="14">
        <f>'BudgetSum 2-3'!D22</f>
        <v>59400</v>
      </c>
      <c r="C2517" s="5">
        <f t="shared" si="38"/>
        <v>-56887</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425200</v>
      </c>
      <c r="C2534" s="5">
        <f t="shared" si="38"/>
        <v>-422670</v>
      </c>
      <c r="D2534" s="6"/>
    </row>
    <row r="2535" spans="1:4">
      <c r="A2535" s="3">
        <v>2531</v>
      </c>
      <c r="C2535" s="5">
        <f t="shared" si="38"/>
        <v>2531</v>
      </c>
      <c r="D2535" s="7"/>
    </row>
    <row r="2536" spans="1:4">
      <c r="A2536">
        <v>2532</v>
      </c>
      <c r="B2536" s="14">
        <f>'BudgetSum 2-3'!F7</f>
        <v>1111800</v>
      </c>
      <c r="C2536" s="5">
        <f t="shared" si="38"/>
        <v>-1109268</v>
      </c>
      <c r="D2536" s="6"/>
    </row>
    <row r="2537" spans="1:4">
      <c r="A2537">
        <v>2533</v>
      </c>
      <c r="B2537" s="14">
        <f>'BudgetSum 2-3'!F8</f>
        <v>0</v>
      </c>
      <c r="C2537" s="5">
        <f t="shared" si="38"/>
        <v>2533</v>
      </c>
      <c r="D2537" s="6"/>
    </row>
    <row r="2538" spans="1:4">
      <c r="A2538">
        <v>2534</v>
      </c>
      <c r="B2538" s="14">
        <f>'BudgetSum 2-3'!F9</f>
        <v>1537000</v>
      </c>
      <c r="C2538" s="5">
        <f t="shared" si="38"/>
        <v>-1534466</v>
      </c>
      <c r="D2538" s="6"/>
    </row>
    <row r="2539" spans="1:4">
      <c r="A2539">
        <v>2535</v>
      </c>
      <c r="B2539" s="14">
        <f>'BudgetSum 2-3'!F14</f>
        <v>2140100</v>
      </c>
      <c r="C2539" s="5">
        <f t="shared" si="38"/>
        <v>-2137565</v>
      </c>
      <c r="D2539" s="6"/>
    </row>
    <row r="2540" spans="1:4">
      <c r="A2540">
        <v>2536</v>
      </c>
      <c r="B2540" s="14">
        <f>'BudgetSum 2-3'!F15</f>
        <v>0</v>
      </c>
      <c r="C2540" s="5">
        <f t="shared" si="38"/>
        <v>2536</v>
      </c>
      <c r="D2540" s="6"/>
    </row>
    <row r="2541" spans="1:4">
      <c r="A2541">
        <v>2537</v>
      </c>
      <c r="B2541" s="14">
        <f>'BudgetSum 2-3'!F16</f>
        <v>0</v>
      </c>
      <c r="C2541" s="5">
        <f t="shared" si="38"/>
        <v>2537</v>
      </c>
      <c r="D2541" s="6"/>
    </row>
    <row r="2542" spans="1:4">
      <c r="A2542">
        <v>2538</v>
      </c>
      <c r="B2542" s="14">
        <f>'BudgetSum 2-3'!F17</f>
        <v>0</v>
      </c>
      <c r="C2542" s="5">
        <f t="shared" si="38"/>
        <v>2538</v>
      </c>
      <c r="D2542" s="6"/>
    </row>
    <row r="2543" spans="1:4">
      <c r="A2543">
        <v>2539</v>
      </c>
      <c r="B2543" s="14">
        <f>'BudgetSum 2-3'!F19</f>
        <v>2140100</v>
      </c>
      <c r="C2543" s="5">
        <f t="shared" si="38"/>
        <v>-2137561</v>
      </c>
      <c r="D2543" s="6"/>
    </row>
    <row r="2544" spans="1:4">
      <c r="A2544">
        <v>2540</v>
      </c>
      <c r="B2544" s="14">
        <f>'BudgetSum 2-3'!F22</f>
        <v>-603100</v>
      </c>
      <c r="C2544" s="5">
        <f t="shared" si="38"/>
        <v>605640</v>
      </c>
      <c r="D2544" s="6"/>
    </row>
    <row r="2545" spans="1:4">
      <c r="A2545" s="3">
        <v>2541</v>
      </c>
      <c r="C2545" s="5">
        <f t="shared" si="38"/>
        <v>2541</v>
      </c>
      <c r="D2545" s="6"/>
    </row>
    <row r="2546" spans="1:4">
      <c r="A2546">
        <v>2542</v>
      </c>
      <c r="B2546" s="14">
        <f>'BudgetSum 2-3'!G5</f>
        <v>1491200</v>
      </c>
      <c r="C2546" s="5">
        <f t="shared" si="38"/>
        <v>-1488658</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1491200</v>
      </c>
      <c r="C2549" s="5">
        <f t="shared" si="38"/>
        <v>-1488655</v>
      </c>
      <c r="D2549" s="6"/>
    </row>
    <row r="2550" spans="1:4">
      <c r="A2550">
        <v>2546</v>
      </c>
      <c r="B2550" s="14">
        <f>'BudgetSum 2-3'!G13</f>
        <v>487500</v>
      </c>
      <c r="C2550" s="5">
        <f t="shared" si="38"/>
        <v>-484954</v>
      </c>
      <c r="D2550" s="6"/>
    </row>
    <row r="2551" spans="1:4">
      <c r="A2551">
        <v>2547</v>
      </c>
      <c r="B2551" s="14">
        <f>'BudgetSum 2-3'!G14</f>
        <v>651500</v>
      </c>
      <c r="C2551" s="5">
        <f t="shared" si="38"/>
        <v>-648953</v>
      </c>
      <c r="D2551" s="6"/>
    </row>
    <row r="2552" spans="1:4">
      <c r="A2552">
        <v>2548</v>
      </c>
      <c r="B2552" s="14">
        <f>'BudgetSum 2-3'!G15</f>
        <v>3100</v>
      </c>
      <c r="C2552" s="5">
        <f t="shared" si="38"/>
        <v>-552</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1142100</v>
      </c>
      <c r="C2555" s="5">
        <f t="shared" si="38"/>
        <v>-1139549</v>
      </c>
      <c r="D2555" s="6"/>
    </row>
    <row r="2556" spans="1:4">
      <c r="A2556">
        <v>2552</v>
      </c>
      <c r="B2556" s="14">
        <f>'BudgetSum 2-3'!G22</f>
        <v>349100</v>
      </c>
      <c r="C2556" s="5">
        <f t="shared" si="38"/>
        <v>-346548</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7245400</v>
      </c>
      <c r="C2573" s="5">
        <f t="shared" si="39"/>
        <v>-7242831</v>
      </c>
      <c r="D2573" s="6"/>
    </row>
    <row r="2574" spans="1:4">
      <c r="A2574">
        <v>2570</v>
      </c>
      <c r="B2574" s="14">
        <f>'BudgetSum 2-3'!E7</f>
        <v>0</v>
      </c>
      <c r="C2574" s="5">
        <f t="shared" si="39"/>
        <v>2570</v>
      </c>
      <c r="D2574" s="6"/>
    </row>
    <row r="2575" spans="1:4">
      <c r="A2575">
        <v>2571</v>
      </c>
      <c r="B2575" s="14">
        <f>'BudgetSum 2-3'!E9</f>
        <v>7245400</v>
      </c>
      <c r="C2575" s="5">
        <f t="shared" si="39"/>
        <v>-7242829</v>
      </c>
      <c r="D2575" s="6"/>
    </row>
    <row r="2576" spans="1:4">
      <c r="A2576">
        <v>2572</v>
      </c>
      <c r="B2576" s="14">
        <f>'BudgetSum 2-3'!E16</f>
        <v>0</v>
      </c>
      <c r="C2576" s="5">
        <f t="shared" si="39"/>
        <v>2572</v>
      </c>
      <c r="D2576" s="6"/>
    </row>
    <row r="2577" spans="1:4">
      <c r="A2577">
        <v>2573</v>
      </c>
      <c r="B2577" s="14">
        <f>'BudgetSum 2-3'!E17</f>
        <v>7067000</v>
      </c>
      <c r="C2577" s="5">
        <f t="shared" si="39"/>
        <v>-7064427</v>
      </c>
      <c r="D2577" s="6"/>
    </row>
    <row r="2578" spans="1:4">
      <c r="A2578">
        <v>2574</v>
      </c>
      <c r="B2578" s="14">
        <f>'BudgetSum 2-3'!E19</f>
        <v>7067000</v>
      </c>
      <c r="C2578" s="5">
        <f t="shared" si="39"/>
        <v>-7064426</v>
      </c>
      <c r="D2578" s="6"/>
    </row>
    <row r="2579" spans="1:4">
      <c r="A2579">
        <v>2575</v>
      </c>
      <c r="B2579" s="14">
        <f>'BudgetSum 2-3'!E22</f>
        <v>178400</v>
      </c>
      <c r="C2579" s="5">
        <f t="shared" si="39"/>
        <v>-175825</v>
      </c>
      <c r="D2579" s="6"/>
    </row>
    <row r="2580" spans="1:4">
      <c r="A2580">
        <v>2576</v>
      </c>
      <c r="C2580" s="5">
        <f t="shared" si="39"/>
        <v>2576</v>
      </c>
      <c r="D2580" s="6"/>
    </row>
    <row r="2581" spans="1:4">
      <c r="A2581" s="3">
        <v>2577</v>
      </c>
      <c r="C2581" s="5">
        <f t="shared" si="39"/>
        <v>2577</v>
      </c>
      <c r="D2581" s="6" t="s">
        <v>346</v>
      </c>
    </row>
    <row r="2582" spans="1:4">
      <c r="A2582" s="3">
        <v>2578</v>
      </c>
      <c r="C2582" s="5">
        <f t="shared" si="39"/>
        <v>2578</v>
      </c>
      <c r="D2582" s="6" t="s">
        <v>346</v>
      </c>
    </row>
    <row r="2583" spans="1:4">
      <c r="A2583" s="3">
        <v>2579</v>
      </c>
      <c r="C2583" s="5">
        <f t="shared" si="39"/>
        <v>2579</v>
      </c>
      <c r="D2583" s="6" t="s">
        <v>346</v>
      </c>
    </row>
    <row r="2584" spans="1:4">
      <c r="A2584" s="3">
        <v>2580</v>
      </c>
      <c r="C2584" s="5">
        <f t="shared" si="39"/>
        <v>2580</v>
      </c>
      <c r="D2584" s="6" t="s">
        <v>346</v>
      </c>
    </row>
    <row r="2585" spans="1:4">
      <c r="A2585" s="3">
        <v>2581</v>
      </c>
      <c r="C2585" s="5">
        <f t="shared" si="39"/>
        <v>2581</v>
      </c>
      <c r="D2585" s="6" t="s">
        <v>346</v>
      </c>
    </row>
    <row r="2586" spans="1:4">
      <c r="A2586" s="3">
        <v>2582</v>
      </c>
      <c r="C2586" s="5">
        <f t="shared" si="39"/>
        <v>2582</v>
      </c>
      <c r="D2586" s="6" t="s">
        <v>346</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16500</v>
      </c>
      <c r="C2598" s="5">
        <f t="shared" si="39"/>
        <v>-13906</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16500</v>
      </c>
      <c r="C2601" s="5">
        <f t="shared" si="39"/>
        <v>-13903</v>
      </c>
      <c r="D2601" s="6"/>
    </row>
    <row r="2602" spans="1:4">
      <c r="A2602">
        <v>2598</v>
      </c>
      <c r="B2602" s="14">
        <f>'BudgetSum 2-3'!H14</f>
        <v>150000</v>
      </c>
      <c r="C2602" s="5">
        <f t="shared" si="39"/>
        <v>-147402</v>
      </c>
      <c r="D2602" s="6"/>
    </row>
    <row r="2603" spans="1:4">
      <c r="A2603">
        <v>2599</v>
      </c>
      <c r="B2603" s="14">
        <f>'BudgetSum 2-3'!H16</f>
        <v>0</v>
      </c>
      <c r="C2603" s="5">
        <f t="shared" si="39"/>
        <v>2599</v>
      </c>
      <c r="D2603" s="6"/>
    </row>
    <row r="2604" spans="1:4">
      <c r="A2604">
        <v>2600</v>
      </c>
      <c r="B2604" s="14">
        <f>'BudgetSum 2-3'!H19</f>
        <v>150000</v>
      </c>
      <c r="C2604" s="5">
        <f t="shared" si="39"/>
        <v>-147400</v>
      </c>
      <c r="D2604" s="6"/>
    </row>
    <row r="2605" spans="1:4">
      <c r="A2605">
        <v>2601</v>
      </c>
      <c r="B2605" s="14">
        <f>'BudgetSum 2-3'!H22</f>
        <v>-133500</v>
      </c>
      <c r="C2605" s="5">
        <f t="shared" si="39"/>
        <v>136101</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85000</v>
      </c>
      <c r="C2661" s="5">
        <f t="shared" si="40"/>
        <v>-82343</v>
      </c>
      <c r="D2661" s="6"/>
    </row>
    <row r="2662" spans="1:4">
      <c r="A2662">
        <v>2658</v>
      </c>
      <c r="B2662" s="14">
        <f>'EstExp 11-17'!D51</f>
        <v>28500</v>
      </c>
      <c r="C2662" s="5">
        <f t="shared" si="40"/>
        <v>-25842</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113500</v>
      </c>
      <c r="C2667" s="5">
        <f t="shared" si="40"/>
        <v>-110837</v>
      </c>
      <c r="D2667" s="6"/>
    </row>
    <row r="2668" spans="1:4">
      <c r="A2668">
        <v>2664</v>
      </c>
      <c r="B2668" s="14">
        <f>'EstExp 11-17'!D247</f>
        <v>1300</v>
      </c>
      <c r="C2668" s="5">
        <f t="shared" si="40"/>
        <v>1364</v>
      </c>
      <c r="D2668" s="6"/>
    </row>
    <row r="2669" spans="1:4">
      <c r="A2669">
        <v>2665</v>
      </c>
      <c r="B2669" s="14">
        <f>'EstExp 11-17'!K247</f>
        <v>1300</v>
      </c>
      <c r="C2669" s="5">
        <f t="shared" si="40"/>
        <v>1365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346</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200700</v>
      </c>
      <c r="C2732" s="5">
        <f t="shared" si="41"/>
        <v>-197972</v>
      </c>
      <c r="D2732" s="6"/>
    </row>
    <row r="2733" spans="1:4">
      <c r="A2733">
        <v>2729</v>
      </c>
      <c r="B2733" s="14">
        <f>'EstExp 11-17'!E102</f>
        <v>200700</v>
      </c>
      <c r="C2733" s="5">
        <f t="shared" si="41"/>
        <v>-197971</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346</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346</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346</v>
      </c>
    </row>
    <row r="2758" spans="1:4">
      <c r="A2758" s="3">
        <v>2754</v>
      </c>
      <c r="C2758" s="5">
        <f t="shared" si="41"/>
        <v>2754</v>
      </c>
      <c r="D2758" s="7"/>
    </row>
    <row r="2759" spans="1:4">
      <c r="A2759" s="3">
        <v>2755</v>
      </c>
      <c r="C2759" s="5">
        <f t="shared" ref="C2759:C2822" si="42">A2759-B2759</f>
        <v>2755</v>
      </c>
      <c r="D2759" s="6" t="s">
        <v>346</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0</v>
      </c>
      <c r="C2766" s="5">
        <f t="shared" si="42"/>
        <v>2762</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346</v>
      </c>
    </row>
    <row r="2777" spans="1:4">
      <c r="A2777" s="3">
        <v>2773</v>
      </c>
      <c r="C2777" s="5">
        <f t="shared" si="42"/>
        <v>2773</v>
      </c>
      <c r="D2777" s="6" t="s">
        <v>346</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0</v>
      </c>
      <c r="C2780" s="5">
        <f t="shared" si="42"/>
        <v>2776</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346</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346</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200700</v>
      </c>
      <c r="C2893" s="5">
        <f t="shared" si="44"/>
        <v>-197811</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1680100</v>
      </c>
      <c r="C2899" s="5">
        <f t="shared" si="44"/>
        <v>-1677205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3100</v>
      </c>
      <c r="C2903" s="5">
        <f t="shared" si="44"/>
        <v>-201</v>
      </c>
      <c r="D2903" s="6"/>
    </row>
    <row r="2904" spans="1:4">
      <c r="A2904" s="3">
        <v>2900</v>
      </c>
      <c r="C2904" s="5">
        <f t="shared" si="44"/>
        <v>2900</v>
      </c>
      <c r="D2904" s="6" t="s">
        <v>346</v>
      </c>
    </row>
    <row r="2905" spans="1:4">
      <c r="A2905" s="3">
        <v>2901</v>
      </c>
      <c r="C2905" s="5">
        <f t="shared" si="44"/>
        <v>2901</v>
      </c>
      <c r="D2905" s="6" t="s">
        <v>346</v>
      </c>
    </row>
    <row r="2906" spans="1:4">
      <c r="A2906" s="3">
        <v>2902</v>
      </c>
      <c r="C2906" s="5">
        <f t="shared" si="44"/>
        <v>2902</v>
      </c>
      <c r="D2906" s="6" t="s">
        <v>346</v>
      </c>
    </row>
    <row r="2907" spans="1:4">
      <c r="A2907" s="3">
        <v>2903</v>
      </c>
      <c r="C2907" s="5">
        <f t="shared" si="44"/>
        <v>2903</v>
      </c>
      <c r="D2907" s="6" t="s">
        <v>346</v>
      </c>
    </row>
    <row r="2908" spans="1:4">
      <c r="A2908" s="3">
        <v>2904</v>
      </c>
      <c r="C2908" s="5">
        <f t="shared" si="44"/>
        <v>2904</v>
      </c>
      <c r="D2908" s="6" t="s">
        <v>346</v>
      </c>
    </row>
    <row r="2909" spans="1:4">
      <c r="A2909" s="3">
        <v>2905</v>
      </c>
      <c r="C2909" s="5">
        <f t="shared" si="44"/>
        <v>2905</v>
      </c>
      <c r="D2909" s="6" t="s">
        <v>346</v>
      </c>
    </row>
    <row r="2910" spans="1:4">
      <c r="A2910" s="3">
        <v>2906</v>
      </c>
      <c r="C2910" s="5">
        <f t="shared" si="44"/>
        <v>2906</v>
      </c>
      <c r="D2910" s="6" t="s">
        <v>346</v>
      </c>
    </row>
    <row r="2911" spans="1:4">
      <c r="A2911" s="3">
        <v>2907</v>
      </c>
      <c r="C2911" s="5">
        <f t="shared" si="44"/>
        <v>2907</v>
      </c>
      <c r="D2911" s="6" t="s">
        <v>346</v>
      </c>
    </row>
    <row r="2912" spans="1:4">
      <c r="A2912" s="3">
        <v>2908</v>
      </c>
      <c r="C2912" s="5">
        <f t="shared" si="44"/>
        <v>2908</v>
      </c>
      <c r="D2912" s="6" t="s">
        <v>346</v>
      </c>
    </row>
    <row r="2913" spans="1:4">
      <c r="A2913" s="3">
        <v>2909</v>
      </c>
      <c r="C2913" s="5">
        <f t="shared" si="44"/>
        <v>2909</v>
      </c>
      <c r="D2913" s="6" t="s">
        <v>346</v>
      </c>
    </row>
    <row r="2914" spans="1:4">
      <c r="A2914" s="3">
        <v>2910</v>
      </c>
      <c r="C2914" s="5">
        <f t="shared" si="44"/>
        <v>2910</v>
      </c>
      <c r="D2914" s="6" t="s">
        <v>346</v>
      </c>
    </row>
    <row r="2915" spans="1:4">
      <c r="A2915" s="3">
        <v>2911</v>
      </c>
      <c r="C2915" s="5">
        <f t="shared" si="44"/>
        <v>2911</v>
      </c>
      <c r="D2915" s="6" t="s">
        <v>346</v>
      </c>
    </row>
    <row r="2916" spans="1:4">
      <c r="A2916">
        <v>2912</v>
      </c>
      <c r="B2916" s="14">
        <f>'EstExp 11-17'!K78</f>
        <v>0</v>
      </c>
      <c r="C2916" s="5">
        <f t="shared" si="44"/>
        <v>2912</v>
      </c>
      <c r="D2916" s="6"/>
    </row>
    <row r="2917" spans="1:4">
      <c r="A2917">
        <v>2913</v>
      </c>
      <c r="B2917" s="14">
        <f>'EstExp 11-17'!K79</f>
        <v>1880800</v>
      </c>
      <c r="C2917" s="5">
        <f t="shared" si="44"/>
        <v>-1877887</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3100</v>
      </c>
      <c r="C2921" s="5">
        <f t="shared" si="44"/>
        <v>-183</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346</v>
      </c>
    </row>
    <row r="2926" spans="1:4">
      <c r="A2926" s="3">
        <v>2922</v>
      </c>
      <c r="C2926" s="5">
        <f t="shared" si="44"/>
        <v>2922</v>
      </c>
      <c r="D2926" s="6" t="s">
        <v>346</v>
      </c>
    </row>
    <row r="2927" spans="1:4">
      <c r="A2927" s="3">
        <v>2923</v>
      </c>
      <c r="C2927" s="5">
        <f t="shared" si="44"/>
        <v>2923</v>
      </c>
      <c r="D2927" s="6" t="s">
        <v>346</v>
      </c>
    </row>
    <row r="2928" spans="1:4">
      <c r="A2928" s="3">
        <v>2924</v>
      </c>
      <c r="C2928" s="5">
        <f t="shared" si="44"/>
        <v>2924</v>
      </c>
      <c r="D2928" s="6" t="s">
        <v>346</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0</v>
      </c>
      <c r="C2932" s="5">
        <f t="shared" si="44"/>
        <v>2928</v>
      </c>
      <c r="D2932" s="6"/>
    </row>
    <row r="2933" spans="1:4">
      <c r="A2933">
        <v>2929</v>
      </c>
      <c r="B2933" s="14">
        <f>'EstExp 11-17'!E189</f>
        <v>0</v>
      </c>
      <c r="C2933" s="5">
        <f t="shared" si="44"/>
        <v>2929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0</v>
      </c>
      <c r="C2951" s="5">
        <f t="shared" ref="C2951:C3014" si="45">A2951-B2951</f>
        <v>2947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0</v>
      </c>
      <c r="C2998" s="5">
        <f t="shared" si="45"/>
        <v>2994</v>
      </c>
      <c r="D2998" s="6"/>
    </row>
    <row r="2999" spans="1:4">
      <c r="A2999">
        <v>2995</v>
      </c>
      <c r="B2999" s="14">
        <f>'EstExp 11-17'!D10</f>
        <v>0</v>
      </c>
      <c r="C2999" s="5">
        <f t="shared" si="45"/>
        <v>2995</v>
      </c>
      <c r="D2999" s="6"/>
    </row>
    <row r="3000" spans="1:4">
      <c r="A3000">
        <v>2996</v>
      </c>
      <c r="B3000" s="14">
        <f>'EstExp 11-17'!E10</f>
        <v>0</v>
      </c>
      <c r="C3000" s="5">
        <f t="shared" si="45"/>
        <v>2996</v>
      </c>
      <c r="D3000" s="6"/>
    </row>
    <row r="3001" spans="1:4">
      <c r="A3001">
        <v>2997</v>
      </c>
      <c r="B3001" s="14">
        <f>'EstExp 11-17'!F10</f>
        <v>0</v>
      </c>
      <c r="C3001" s="5">
        <f t="shared" si="45"/>
        <v>2997</v>
      </c>
      <c r="D3001" s="6"/>
    </row>
    <row r="3002" spans="1:4">
      <c r="A3002">
        <v>2998</v>
      </c>
      <c r="B3002" s="14">
        <f>'EstExp 11-17'!G10</f>
        <v>0</v>
      </c>
      <c r="C3002" s="5">
        <f t="shared" si="45"/>
        <v>2998</v>
      </c>
      <c r="D3002" s="6"/>
    </row>
    <row r="3003" spans="1:4">
      <c r="A3003">
        <v>2999</v>
      </c>
      <c r="B3003" s="14">
        <f>'EstExp 11-17'!H10</f>
        <v>0</v>
      </c>
      <c r="C3003" s="5">
        <f t="shared" si="45"/>
        <v>2999</v>
      </c>
      <c r="D3003" s="6"/>
    </row>
    <row r="3004" spans="1:4">
      <c r="A3004" s="3">
        <v>3000</v>
      </c>
      <c r="C3004" s="5">
        <f t="shared" si="45"/>
        <v>3000</v>
      </c>
      <c r="D3004" s="6" t="s">
        <v>346</v>
      </c>
    </row>
    <row r="3005" spans="1:4">
      <c r="A3005">
        <v>3001</v>
      </c>
      <c r="B3005" s="14">
        <f>'EstExp 11-17'!K10</f>
        <v>0</v>
      </c>
      <c r="C3005" s="5">
        <f t="shared" si="45"/>
        <v>3001</v>
      </c>
      <c r="D3005" s="6"/>
    </row>
    <row r="3006" spans="1:4">
      <c r="A3006" s="3">
        <v>3002</v>
      </c>
      <c r="C3006" s="5">
        <f t="shared" si="45"/>
        <v>3002</v>
      </c>
      <c r="D3006" s="6" t="s">
        <v>346</v>
      </c>
    </row>
    <row r="3007" spans="1:4">
      <c r="A3007">
        <v>3003</v>
      </c>
      <c r="B3007" s="14">
        <f>'EstExp 11-17'!D219</f>
        <v>0</v>
      </c>
      <c r="C3007" s="5">
        <f t="shared" si="45"/>
        <v>3003</v>
      </c>
      <c r="D3007" s="6"/>
    </row>
    <row r="3008" spans="1:4">
      <c r="A3008">
        <v>3004</v>
      </c>
      <c r="B3008" s="14">
        <f>'EstExp 11-17'!K219</f>
        <v>0</v>
      </c>
      <c r="C3008" s="5">
        <f t="shared" si="45"/>
        <v>3004</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346</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346</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175900</v>
      </c>
      <c r="C3168" s="5">
        <f t="shared" si="48"/>
        <v>-172736</v>
      </c>
      <c r="D3168" s="6"/>
    </row>
    <row r="3169" spans="1:4">
      <c r="A3169">
        <v>3165</v>
      </c>
      <c r="B3169" s="14">
        <f>'BudgetSum 2-3'!I9</f>
        <v>175900</v>
      </c>
      <c r="C3169" s="5">
        <f t="shared" si="48"/>
        <v>-172735</v>
      </c>
      <c r="D3169" s="6"/>
    </row>
    <row r="3170" spans="1:4">
      <c r="A3170">
        <v>3166</v>
      </c>
      <c r="B3170" s="14">
        <f>'BudgetSum 2-3'!I22</f>
        <v>175900</v>
      </c>
      <c r="C3170" s="5">
        <f t="shared" si="48"/>
        <v>-172734</v>
      </c>
      <c r="D3170" s="6"/>
    </row>
    <row r="3171" spans="1:4">
      <c r="A3171">
        <v>3167</v>
      </c>
      <c r="B3171" s="14">
        <f>'BudgetSum 2-3'!C45</f>
        <v>0</v>
      </c>
      <c r="C3171" s="5">
        <f t="shared" si="48"/>
        <v>3167</v>
      </c>
      <c r="D3171" s="6"/>
    </row>
    <row r="3172" spans="1:4">
      <c r="A3172">
        <v>3168</v>
      </c>
      <c r="B3172" s="14">
        <f>'BudgetSum 2-3'!C46</f>
        <v>350000</v>
      </c>
      <c r="C3172" s="5">
        <f t="shared" si="48"/>
        <v>-346832</v>
      </c>
      <c r="D3172" s="6"/>
    </row>
    <row r="3173" spans="1:4">
      <c r="A3173">
        <v>3169</v>
      </c>
      <c r="B3173" s="14">
        <f>'BudgetSum 2-3'!C78</f>
        <v>0</v>
      </c>
      <c r="C3173" s="5">
        <f t="shared" si="48"/>
        <v>3169</v>
      </c>
      <c r="D3173" s="6"/>
    </row>
    <row r="3174" spans="1:4">
      <c r="A3174">
        <v>3170</v>
      </c>
      <c r="B3174" s="14">
        <f>'BudgetSum 2-3'!C79</f>
        <v>0</v>
      </c>
      <c r="C3174" s="5">
        <f t="shared" si="48"/>
        <v>3170</v>
      </c>
      <c r="D3174" s="6"/>
    </row>
    <row r="3175" spans="1:4">
      <c r="A3175">
        <v>3171</v>
      </c>
      <c r="B3175" s="14">
        <f>'BudgetSum 2-3'!C80</f>
        <v>350000</v>
      </c>
      <c r="C3175" s="5">
        <f t="shared" si="48"/>
        <v>-346829</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-350000</v>
      </c>
      <c r="C3195" s="5">
        <f t="shared" si="48"/>
        <v>353191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-350000</v>
      </c>
      <c r="C3198" s="5">
        <f t="shared" si="48"/>
        <v>353194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0</v>
      </c>
      <c r="C3217" s="5">
        <f t="shared" si="49"/>
        <v>3213</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0</v>
      </c>
      <c r="C3220" s="5">
        <f t="shared" si="49"/>
        <v>3216</v>
      </c>
      <c r="D3220" s="6"/>
    </row>
    <row r="3221" spans="1:4">
      <c r="A3221" s="3">
        <v>3217</v>
      </c>
      <c r="C3221" s="5">
        <f t="shared" si="49"/>
        <v>3217</v>
      </c>
      <c r="D3221" s="6"/>
    </row>
    <row r="3222" spans="1:4">
      <c r="A3222" s="3">
        <v>3218</v>
      </c>
      <c r="C3222" s="5">
        <f t="shared" si="49"/>
        <v>3218</v>
      </c>
      <c r="D3222" s="6" t="s">
        <v>346</v>
      </c>
    </row>
    <row r="3223" spans="1:4">
      <c r="A3223" s="3">
        <v>3219</v>
      </c>
      <c r="C3223" s="5">
        <f t="shared" si="49"/>
        <v>3219</v>
      </c>
      <c r="D3223" s="6" t="s">
        <v>346</v>
      </c>
    </row>
    <row r="3224" spans="1:4">
      <c r="A3224" s="3">
        <v>3220</v>
      </c>
      <c r="C3224" s="5">
        <f t="shared" si="49"/>
        <v>3220</v>
      </c>
      <c r="D3224" s="6" t="s">
        <v>346</v>
      </c>
    </row>
    <row r="3225" spans="1:4">
      <c r="A3225" s="3">
        <v>3221</v>
      </c>
      <c r="C3225" s="5">
        <f t="shared" si="49"/>
        <v>3221</v>
      </c>
      <c r="D3225" s="6" t="s">
        <v>346</v>
      </c>
    </row>
    <row r="3226" spans="1:4">
      <c r="A3226" s="3">
        <v>3222</v>
      </c>
      <c r="C3226" s="5">
        <f t="shared" si="49"/>
        <v>3222</v>
      </c>
      <c r="D3226" s="6" t="s">
        <v>346</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0</v>
      </c>
      <c r="C3239" s="5">
        <f t="shared" si="49"/>
        <v>3235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10287270</v>
      </c>
      <c r="C3264" s="5">
        <f t="shared" si="49"/>
        <v>-10284010</v>
      </c>
      <c r="D3264" s="6"/>
    </row>
    <row r="3265" spans="1:4">
      <c r="A3265" s="3">
        <v>3261</v>
      </c>
      <c r="C3265" s="5">
        <f t="shared" si="49"/>
        <v>3261</v>
      </c>
      <c r="D3265" s="6"/>
    </row>
    <row r="3266" spans="1:4">
      <c r="A3266">
        <v>3262</v>
      </c>
      <c r="B3266" s="14">
        <f>'BudgetSum 2-3'!I81</f>
        <v>10463170</v>
      </c>
      <c r="C3266" s="5">
        <f t="shared" si="49"/>
        <v>-10459908</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3583000</v>
      </c>
      <c r="C3309" s="5">
        <f t="shared" si="50"/>
        <v>-3579695</v>
      </c>
      <c r="D3309" s="6"/>
    </row>
    <row r="3310" spans="1:4">
      <c r="A3310">
        <v>3306</v>
      </c>
      <c r="B3310" s="14">
        <f>'EstExp 11-17'!C19</f>
        <v>0</v>
      </c>
      <c r="C3310" s="5">
        <f t="shared" si="50"/>
        <v>3306</v>
      </c>
      <c r="D3310" s="6"/>
    </row>
    <row r="3311" spans="1:4">
      <c r="A3311">
        <v>3307</v>
      </c>
      <c r="B3311" s="14">
        <f>'EstExp 11-17'!D8</f>
        <v>1046200</v>
      </c>
      <c r="C3311" s="5">
        <f t="shared" si="50"/>
        <v>-1042893</v>
      </c>
      <c r="D3311" s="6"/>
    </row>
    <row r="3312" spans="1:4">
      <c r="A3312">
        <v>3308</v>
      </c>
      <c r="B3312" s="14">
        <f>'EstExp 11-17'!D19</f>
        <v>0</v>
      </c>
      <c r="C3312" s="5">
        <f t="shared" si="50"/>
        <v>3308</v>
      </c>
      <c r="D3312" s="6"/>
    </row>
    <row r="3313" spans="1:4">
      <c r="A3313">
        <v>3309</v>
      </c>
      <c r="B3313" s="14">
        <f>'EstExp 11-17'!E8</f>
        <v>96300</v>
      </c>
      <c r="C3313" s="5">
        <f t="shared" si="50"/>
        <v>-92991</v>
      </c>
      <c r="D3313" s="6"/>
    </row>
    <row r="3314" spans="1:4">
      <c r="A3314">
        <v>3310</v>
      </c>
      <c r="B3314" s="14">
        <f>'EstExp 11-17'!E19</f>
        <v>0</v>
      </c>
      <c r="C3314" s="5">
        <f t="shared" si="50"/>
        <v>3310</v>
      </c>
      <c r="D3314" s="6"/>
    </row>
    <row r="3315" spans="1:4">
      <c r="A3315">
        <v>3311</v>
      </c>
      <c r="B3315" s="14">
        <f>'EstExp 11-17'!F8</f>
        <v>54600</v>
      </c>
      <c r="C3315" s="5">
        <f t="shared" si="50"/>
        <v>-51289</v>
      </c>
      <c r="D3315" s="6"/>
    </row>
    <row r="3316" spans="1:4">
      <c r="A3316">
        <v>3312</v>
      </c>
      <c r="B3316" s="14">
        <f>'EstExp 11-17'!F19</f>
        <v>0</v>
      </c>
      <c r="C3316" s="5">
        <f t="shared" si="50"/>
        <v>3312</v>
      </c>
      <c r="D3316" s="6"/>
    </row>
    <row r="3317" spans="1:4">
      <c r="A3317">
        <v>3313</v>
      </c>
      <c r="B3317" s="14">
        <f>'EstExp 11-17'!G8</f>
        <v>5300</v>
      </c>
      <c r="C3317" s="5">
        <f t="shared" si="50"/>
        <v>-1987</v>
      </c>
      <c r="D3317" s="6"/>
    </row>
    <row r="3318" spans="1:4">
      <c r="A3318">
        <v>3314</v>
      </c>
      <c r="B3318" s="14">
        <f>'EstExp 11-17'!G19</f>
        <v>0</v>
      </c>
      <c r="C3318" s="5">
        <f t="shared" si="50"/>
        <v>3314</v>
      </c>
      <c r="D3318" s="6"/>
    </row>
    <row r="3319" spans="1:4">
      <c r="A3319">
        <v>3315</v>
      </c>
      <c r="B3319" s="14">
        <f>'EstExp 11-17'!H8</f>
        <v>5700</v>
      </c>
      <c r="C3319" s="5">
        <f t="shared" si="50"/>
        <v>-2385</v>
      </c>
      <c r="D3319" s="6"/>
    </row>
    <row r="3320" spans="1:4">
      <c r="A3320">
        <v>3316</v>
      </c>
      <c r="B3320" s="14">
        <f>'EstExp 11-17'!H19</f>
        <v>0</v>
      </c>
      <c r="C3320" s="5">
        <f t="shared" si="50"/>
        <v>3316</v>
      </c>
      <c r="D3320" s="6"/>
    </row>
    <row r="3321" spans="1:4">
      <c r="A3321" s="3">
        <v>3317</v>
      </c>
      <c r="C3321" s="5">
        <f t="shared" si="50"/>
        <v>3317</v>
      </c>
      <c r="D3321" s="6" t="s">
        <v>346</v>
      </c>
    </row>
    <row r="3322" spans="1:4">
      <c r="A3322" s="3">
        <v>3318</v>
      </c>
      <c r="C3322" s="5">
        <f t="shared" si="50"/>
        <v>3318</v>
      </c>
      <c r="D3322" s="6" t="s">
        <v>346</v>
      </c>
    </row>
    <row r="3323" spans="1:4">
      <c r="A3323">
        <v>3319</v>
      </c>
      <c r="B3323" s="14">
        <f>'EstExp 11-17'!K8</f>
        <v>4792600</v>
      </c>
      <c r="C3323" s="5">
        <f t="shared" si="50"/>
        <v>-4789281</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206900</v>
      </c>
      <c r="C3330" s="5">
        <f t="shared" si="50"/>
        <v>-203574</v>
      </c>
      <c r="D3330" s="6"/>
    </row>
    <row r="3331" spans="1:4">
      <c r="A3331">
        <v>3327</v>
      </c>
      <c r="B3331" s="14">
        <f>'EstExp 11-17'!D217</f>
        <v>216500</v>
      </c>
      <c r="C3331" s="5">
        <f t="shared" si="50"/>
        <v>-213173</v>
      </c>
      <c r="D3331" s="6"/>
    </row>
    <row r="3332" spans="1:4">
      <c r="A3332">
        <v>3328</v>
      </c>
      <c r="B3332" s="14">
        <f>'EstExp 11-17'!D228</f>
        <v>0</v>
      </c>
      <c r="C3332" s="5">
        <f t="shared" si="50"/>
        <v>3328</v>
      </c>
      <c r="D3332" s="6"/>
    </row>
    <row r="3333" spans="1:4">
      <c r="A3333">
        <v>3329</v>
      </c>
      <c r="B3333" s="14">
        <f>'EstExp 11-17'!K215</f>
        <v>206900</v>
      </c>
      <c r="C3333" s="5">
        <f t="shared" si="50"/>
        <v>-203571</v>
      </c>
      <c r="D3333" s="6"/>
    </row>
    <row r="3334" spans="1:4">
      <c r="A3334">
        <v>3330</v>
      </c>
      <c r="B3334" s="14">
        <f>'EstExp 11-17'!K217</f>
        <v>216500</v>
      </c>
      <c r="C3334" s="5">
        <f t="shared" si="50"/>
        <v>-213170</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0</v>
      </c>
      <c r="C3348" s="5">
        <f t="shared" si="51"/>
        <v>3344</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1383611</v>
      </c>
      <c r="C3354" s="5">
        <f t="shared" si="51"/>
        <v>-1380261</v>
      </c>
      <c r="D3354" s="6"/>
    </row>
    <row r="3355" spans="1:4">
      <c r="A3355" s="3">
        <v>3351</v>
      </c>
      <c r="C3355" s="5">
        <f t="shared" si="51"/>
        <v>3351</v>
      </c>
      <c r="D3355" s="6"/>
    </row>
    <row r="3356" spans="1:4">
      <c r="A3356" s="3">
        <v>3352</v>
      </c>
      <c r="C3356" s="5">
        <f t="shared" si="51"/>
        <v>3352</v>
      </c>
      <c r="D3356" s="6"/>
    </row>
    <row r="3357" spans="1:4">
      <c r="A3357">
        <v>3353</v>
      </c>
      <c r="B3357" s="14">
        <f>'CashSum 4'!D3</f>
        <v>720786</v>
      </c>
      <c r="C3357" s="5">
        <f t="shared" si="51"/>
        <v>-717433</v>
      </c>
      <c r="D3357" s="6"/>
    </row>
    <row r="3358" spans="1:4">
      <c r="A3358" s="3">
        <v>3354</v>
      </c>
      <c r="C3358" s="5">
        <f t="shared" si="51"/>
        <v>3354</v>
      </c>
      <c r="D3358" s="6"/>
    </row>
    <row r="3359" spans="1:4">
      <c r="A3359" s="3">
        <v>3355</v>
      </c>
      <c r="C3359" s="5">
        <f t="shared" si="51"/>
        <v>3355</v>
      </c>
      <c r="D3359" s="6"/>
    </row>
    <row r="3360" spans="1:4">
      <c r="A3360">
        <v>3356</v>
      </c>
      <c r="B3360" s="14">
        <f>'CashSum 4'!E3</f>
        <v>4360737</v>
      </c>
      <c r="C3360" s="5">
        <f t="shared" si="51"/>
        <v>-4357381</v>
      </c>
      <c r="D3360" s="6"/>
    </row>
    <row r="3361" spans="1:4">
      <c r="A3361" s="3">
        <v>3357</v>
      </c>
      <c r="C3361" s="5">
        <f t="shared" si="51"/>
        <v>3357</v>
      </c>
      <c r="D3361" s="6"/>
    </row>
    <row r="3362" spans="1:4">
      <c r="A3362">
        <v>3358</v>
      </c>
      <c r="B3362" s="14">
        <f>'CashSum 4'!F3</f>
        <v>2331328</v>
      </c>
      <c r="C3362" s="5">
        <f t="shared" si="51"/>
        <v>-2327970</v>
      </c>
      <c r="D3362" s="6"/>
    </row>
    <row r="3363" spans="1:4">
      <c r="A3363" s="3">
        <v>3359</v>
      </c>
      <c r="C3363" s="5">
        <f t="shared" si="51"/>
        <v>3359</v>
      </c>
      <c r="D3363" s="6"/>
    </row>
    <row r="3364" spans="1:4">
      <c r="A3364" s="3">
        <v>3360</v>
      </c>
      <c r="C3364" s="5">
        <f t="shared" si="51"/>
        <v>3360</v>
      </c>
      <c r="D3364" s="6"/>
    </row>
    <row r="3365" spans="1:4">
      <c r="A3365">
        <v>3361</v>
      </c>
      <c r="B3365" s="14">
        <f>'CashSum 4'!G3</f>
        <v>605289</v>
      </c>
      <c r="C3365" s="5">
        <f t="shared" si="51"/>
        <v>-601928</v>
      </c>
      <c r="D3365" s="6"/>
    </row>
    <row r="3366" spans="1:4">
      <c r="A3366" s="3">
        <v>3362</v>
      </c>
      <c r="C3366" s="5">
        <f t="shared" si="51"/>
        <v>3362</v>
      </c>
      <c r="D3366" s="6"/>
    </row>
    <row r="3367" spans="1:4">
      <c r="A3367" s="3">
        <v>3363</v>
      </c>
      <c r="C3367" s="5">
        <f t="shared" si="51"/>
        <v>3363</v>
      </c>
      <c r="D3367" s="6"/>
    </row>
    <row r="3368" spans="1:4">
      <c r="A3368">
        <v>3364</v>
      </c>
      <c r="B3368" s="14">
        <f>'CashSum 4'!H3</f>
        <v>707788</v>
      </c>
      <c r="C3368" s="5">
        <f t="shared" si="51"/>
        <v>-704424</v>
      </c>
      <c r="D3368" s="6"/>
    </row>
    <row r="3369" spans="1:4">
      <c r="A3369" s="3">
        <v>3365</v>
      </c>
      <c r="C3369" s="5">
        <f t="shared" si="51"/>
        <v>3365</v>
      </c>
      <c r="D3369" s="6"/>
    </row>
    <row r="3370" spans="1:4">
      <c r="A3370">
        <v>3366</v>
      </c>
      <c r="B3370" s="14">
        <f>'CashSum 4'!I3</f>
        <v>10287270</v>
      </c>
      <c r="C3370" s="5">
        <f t="shared" si="51"/>
        <v>-10283904</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346</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346</v>
      </c>
    </row>
    <row r="3386" spans="1:4">
      <c r="A3386" s="3">
        <v>3382</v>
      </c>
      <c r="C3386" s="5">
        <f t="shared" si="51"/>
        <v>3382</v>
      </c>
      <c r="D3386" s="6" t="s">
        <v>346</v>
      </c>
    </row>
    <row r="3387" spans="1:4">
      <c r="A3387" s="3">
        <v>3383</v>
      </c>
      <c r="C3387" s="5">
        <f t="shared" si="51"/>
        <v>3383</v>
      </c>
      <c r="D3387" s="6" t="s">
        <v>346</v>
      </c>
    </row>
    <row r="3388" spans="1:4">
      <c r="A3388" s="3">
        <v>3384</v>
      </c>
      <c r="C3388" s="5">
        <f t="shared" si="51"/>
        <v>3384</v>
      </c>
      <c r="D3388" s="6" t="s">
        <v>346</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346</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346</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346</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0</v>
      </c>
      <c r="C3489" s="5">
        <f t="shared" si="53"/>
        <v>3485</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346</v>
      </c>
    </row>
    <row r="3498" spans="1:4">
      <c r="A3498" s="3">
        <v>3494</v>
      </c>
      <c r="C3498" s="5">
        <f t="shared" si="53"/>
        <v>3494</v>
      </c>
      <c r="D3498" s="6"/>
    </row>
    <row r="3499" spans="1:4">
      <c r="A3499" s="3">
        <v>3495</v>
      </c>
      <c r="C3499" s="5">
        <f t="shared" si="53"/>
        <v>3495</v>
      </c>
      <c r="D3499" s="6" t="s">
        <v>346</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4900</v>
      </c>
      <c r="C3512" s="5">
        <f t="shared" si="53"/>
        <v>-1392</v>
      </c>
      <c r="D3512" s="6"/>
    </row>
    <row r="3513" spans="1:4">
      <c r="A3513">
        <v>3509</v>
      </c>
      <c r="B3513" s="14">
        <f>'BudgetSum 2-3'!K7</f>
        <v>0</v>
      </c>
      <c r="C3513" s="5">
        <f t="shared" si="53"/>
        <v>3509</v>
      </c>
      <c r="D3513" s="6"/>
    </row>
    <row r="3514" spans="1:4">
      <c r="A3514">
        <v>3510</v>
      </c>
      <c r="B3514" s="14">
        <f>'BudgetSum 2-3'!K9</f>
        <v>4900</v>
      </c>
      <c r="C3514" s="5">
        <f t="shared" si="53"/>
        <v>-1390</v>
      </c>
      <c r="D3514" s="6"/>
    </row>
    <row r="3515" spans="1:4">
      <c r="A3515">
        <v>3511</v>
      </c>
      <c r="B3515" s="14">
        <f>'BudgetSum 2-3'!K14</f>
        <v>0</v>
      </c>
      <c r="C3515" s="5">
        <f t="shared" si="53"/>
        <v>3511</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0</v>
      </c>
      <c r="C3518" s="5">
        <f t="shared" si="53"/>
        <v>3514</v>
      </c>
      <c r="D3518" s="6"/>
    </row>
    <row r="3519" spans="1:4">
      <c r="A3519">
        <v>3515</v>
      </c>
      <c r="B3519" s="14">
        <f>'BudgetSum 2-3'!K22</f>
        <v>4900</v>
      </c>
      <c r="C3519" s="5">
        <f t="shared" si="53"/>
        <v>-1385</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-4743</v>
      </c>
      <c r="C3532" s="5">
        <f t="shared" si="54"/>
        <v>8271</v>
      </c>
      <c r="D3532" s="6"/>
    </row>
    <row r="3533" spans="1:4">
      <c r="A3533" s="3">
        <v>3529</v>
      </c>
      <c r="C3533" s="5">
        <f t="shared" si="54"/>
        <v>3529</v>
      </c>
      <c r="D3533" s="6"/>
    </row>
    <row r="3534" spans="1:4">
      <c r="A3534">
        <v>3530</v>
      </c>
      <c r="B3534" s="14">
        <f>'BudgetSum 2-3'!K81</f>
        <v>157</v>
      </c>
      <c r="C3534" s="5">
        <f t="shared" si="54"/>
        <v>3373</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0</v>
      </c>
      <c r="C3575" s="5">
        <f t="shared" si="54"/>
        <v>3571</v>
      </c>
      <c r="D3575" s="6"/>
    </row>
    <row r="3576" spans="1:4">
      <c r="A3576">
        <v>3572</v>
      </c>
      <c r="B3576" s="14">
        <f>'EstExp 11-17'!E350</f>
        <v>0</v>
      </c>
      <c r="C3576" s="5">
        <f t="shared" si="54"/>
        <v>3572</v>
      </c>
      <c r="D3576" s="6"/>
    </row>
    <row r="3577" spans="1:4">
      <c r="A3577">
        <v>3573</v>
      </c>
      <c r="B3577" s="14">
        <f>'EstExp 11-17'!E351</f>
        <v>0</v>
      </c>
      <c r="C3577" s="5">
        <f t="shared" si="54"/>
        <v>3573</v>
      </c>
      <c r="D3577" s="6"/>
    </row>
    <row r="3578" spans="1:4">
      <c r="A3578">
        <v>3574</v>
      </c>
      <c r="B3578" s="14">
        <f>'EstExp 11-17'!E352</f>
        <v>0</v>
      </c>
      <c r="C3578" s="5">
        <f t="shared" si="54"/>
        <v>3574</v>
      </c>
      <c r="D3578" s="6"/>
    </row>
    <row r="3579" spans="1:4">
      <c r="A3579">
        <v>3575</v>
      </c>
      <c r="B3579" s="14">
        <f>'EstExp 11-17'!E367</f>
        <v>0</v>
      </c>
      <c r="C3579" s="5">
        <f t="shared" si="54"/>
        <v>3575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0</v>
      </c>
      <c r="C3589" s="5">
        <f t="shared" si="54"/>
        <v>3585</v>
      </c>
      <c r="D3589" s="6"/>
    </row>
    <row r="3590" spans="1:4">
      <c r="A3590">
        <v>3586</v>
      </c>
      <c r="B3590" s="14">
        <f>'EstExp 11-17'!G350</f>
        <v>0</v>
      </c>
      <c r="C3590" s="5">
        <f t="shared" si="54"/>
        <v>3586</v>
      </c>
      <c r="D3590" s="6"/>
    </row>
    <row r="3591" spans="1:4">
      <c r="A3591">
        <v>3587</v>
      </c>
      <c r="B3591" s="14">
        <f>'EstExp 11-17'!G351</f>
        <v>0</v>
      </c>
      <c r="C3591" s="5">
        <f t="shared" ref="C3591:C3654" si="55">A3591-B3591</f>
        <v>3587</v>
      </c>
      <c r="D3591" s="6"/>
    </row>
    <row r="3592" spans="1:4">
      <c r="A3592">
        <v>3588</v>
      </c>
      <c r="B3592" s="14">
        <f>'EstExp 11-17'!G352</f>
        <v>0</v>
      </c>
      <c r="C3592" s="5">
        <f t="shared" si="55"/>
        <v>3588</v>
      </c>
      <c r="D3592" s="6"/>
    </row>
    <row r="3593" spans="1:4">
      <c r="A3593">
        <v>3589</v>
      </c>
      <c r="B3593" s="14">
        <f>'EstExp 11-17'!G367</f>
        <v>0</v>
      </c>
      <c r="C3593" s="5">
        <f t="shared" si="55"/>
        <v>3589</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346</v>
      </c>
    </row>
    <row r="3606" spans="1:4">
      <c r="A3606" s="4">
        <v>3602</v>
      </c>
      <c r="B3606" s="15">
        <f>'EstExp 11-17'!H357</f>
        <v>0</v>
      </c>
      <c r="C3606" s="5">
        <f t="shared" si="55"/>
        <v>3602</v>
      </c>
      <c r="D3606" s="9" t="s">
        <v>346</v>
      </c>
    </row>
    <row r="3607" spans="1:4">
      <c r="A3607" s="3">
        <v>3603</v>
      </c>
      <c r="C3607" s="5">
        <f t="shared" si="55"/>
        <v>3603</v>
      </c>
      <c r="D3607" s="6" t="s">
        <v>346</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0</v>
      </c>
      <c r="C3612" s="5">
        <f t="shared" si="55"/>
        <v>3608</v>
      </c>
      <c r="D3612" s="6"/>
    </row>
    <row r="3613" spans="1:4">
      <c r="A3613">
        <v>3609</v>
      </c>
      <c r="B3613" s="14">
        <f>'EstExp 11-17'!K350</f>
        <v>0</v>
      </c>
      <c r="C3613" s="5">
        <f t="shared" si="55"/>
        <v>3609</v>
      </c>
      <c r="D3613" s="6"/>
    </row>
    <row r="3614" spans="1:4">
      <c r="A3614">
        <v>3610</v>
      </c>
      <c r="B3614" s="14">
        <f>'EstExp 11-17'!K351</f>
        <v>0</v>
      </c>
      <c r="C3614" s="5">
        <f t="shared" si="55"/>
        <v>3610</v>
      </c>
      <c r="D3614" s="6"/>
    </row>
    <row r="3615" spans="1:4">
      <c r="A3615">
        <v>3611</v>
      </c>
      <c r="B3615" s="14">
        <f>'EstExp 11-17'!K352</f>
        <v>0</v>
      </c>
      <c r="C3615" s="5">
        <f t="shared" si="55"/>
        <v>3611</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0</v>
      </c>
      <c r="C3621" s="5">
        <f t="shared" si="55"/>
        <v>3617</v>
      </c>
      <c r="D3621" s="6"/>
    </row>
    <row r="3622" spans="1:4">
      <c r="A3622" s="3">
        <v>3618</v>
      </c>
      <c r="C3622" s="5">
        <f t="shared" si="55"/>
        <v>3618</v>
      </c>
      <c r="D3622" s="7"/>
    </row>
    <row r="3623" spans="1:4">
      <c r="A3623" s="3">
        <v>3619</v>
      </c>
      <c r="C3623" s="5">
        <f t="shared" si="55"/>
        <v>3619</v>
      </c>
      <c r="D3623" s="7"/>
    </row>
    <row r="3624" spans="1:4">
      <c r="A3624">
        <v>3620</v>
      </c>
      <c r="B3624" s="14">
        <f>'EstExp 11-17'!K368</f>
        <v>4900</v>
      </c>
      <c r="C3624" s="5">
        <f t="shared" si="55"/>
        <v>-1280</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346</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346</v>
      </c>
    </row>
    <row r="4040" spans="1:4">
      <c r="A4040" s="3">
        <v>4036</v>
      </c>
      <c r="C4040" s="5">
        <f t="shared" si="62"/>
        <v>4036</v>
      </c>
      <c r="D4040" s="6" t="s">
        <v>346</v>
      </c>
    </row>
    <row r="4041" spans="1:4">
      <c r="A4041" s="3">
        <v>4037</v>
      </c>
      <c r="C4041" s="5">
        <f t="shared" si="62"/>
        <v>4037</v>
      </c>
      <c r="D4041" s="6" t="s">
        <v>346</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188</v>
      </c>
    </row>
    <row r="4045" spans="1:4">
      <c r="A4045" s="13">
        <v>4041</v>
      </c>
      <c r="C4045" s="5">
        <f t="shared" si="62"/>
        <v>4041</v>
      </c>
      <c r="D4045" s="12" t="s">
        <v>346</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36797900</v>
      </c>
      <c r="C4065" s="5">
        <f t="shared" si="62"/>
        <v>-36793839</v>
      </c>
      <c r="D4065" s="6"/>
    </row>
    <row r="4066" spans="1:4">
      <c r="A4066">
        <v>4062</v>
      </c>
      <c r="B4066" s="14">
        <f>'BudgetSum 2-3'!D11</f>
        <v>3413300</v>
      </c>
      <c r="C4066" s="5">
        <f t="shared" si="62"/>
        <v>-3409238</v>
      </c>
      <c r="D4066" s="6"/>
    </row>
    <row r="4067" spans="1:4">
      <c r="A4067">
        <v>4063</v>
      </c>
      <c r="B4067" s="14">
        <f>'BudgetSum 2-3'!E11</f>
        <v>7245400</v>
      </c>
      <c r="C4067" s="5">
        <f t="shared" si="62"/>
        <v>-7241337</v>
      </c>
      <c r="D4067" s="6"/>
    </row>
    <row r="4068" spans="1:4">
      <c r="A4068">
        <v>4064</v>
      </c>
      <c r="B4068" s="14">
        <f>'BudgetSum 2-3'!F11</f>
        <v>1537000</v>
      </c>
      <c r="C4068" s="5">
        <f t="shared" si="62"/>
        <v>-1532936</v>
      </c>
      <c r="D4068" s="6"/>
    </row>
    <row r="4069" spans="1:4">
      <c r="A4069">
        <v>4065</v>
      </c>
      <c r="B4069" s="14">
        <f>'BudgetSum 2-3'!G11</f>
        <v>1491200</v>
      </c>
      <c r="C4069" s="5">
        <f t="shared" si="62"/>
        <v>-1487135</v>
      </c>
      <c r="D4069" s="6"/>
    </row>
    <row r="4070" spans="1:4">
      <c r="A4070">
        <v>4066</v>
      </c>
      <c r="B4070" s="14">
        <f>'BudgetSum 2-3'!H11</f>
        <v>16500</v>
      </c>
      <c r="C4070" s="5">
        <f t="shared" si="62"/>
        <v>-12434</v>
      </c>
      <c r="D4070" s="6"/>
    </row>
    <row r="4071" spans="1:4">
      <c r="A4071">
        <v>4067</v>
      </c>
      <c r="B4071" s="14">
        <f>'BudgetSum 2-3'!I11</f>
        <v>175900</v>
      </c>
      <c r="C4071" s="5">
        <f t="shared" si="62"/>
        <v>-171833</v>
      </c>
      <c r="D4071" s="6"/>
    </row>
    <row r="4072" spans="1:4">
      <c r="A4072" s="3">
        <v>4068</v>
      </c>
      <c r="C4072" s="5">
        <f t="shared" si="62"/>
        <v>4068</v>
      </c>
      <c r="D4072" s="6" t="s">
        <v>346</v>
      </c>
    </row>
    <row r="4073" spans="1:4">
      <c r="A4073">
        <v>4069</v>
      </c>
      <c r="B4073" s="14">
        <f>'BudgetSum 2-3'!K11</f>
        <v>4900</v>
      </c>
      <c r="C4073" s="5">
        <f t="shared" si="62"/>
        <v>-831</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36780300</v>
      </c>
      <c r="C4079" s="5">
        <f t="shared" si="62"/>
        <v>-36776225</v>
      </c>
      <c r="D4079" s="6"/>
    </row>
    <row r="4080" spans="1:4">
      <c r="A4080">
        <v>4076</v>
      </c>
      <c r="B4080" s="14">
        <f>'BudgetSum 2-3'!D21</f>
        <v>3353900</v>
      </c>
      <c r="C4080" s="5">
        <f t="shared" si="62"/>
        <v>-3349824</v>
      </c>
      <c r="D4080" s="6"/>
    </row>
    <row r="4081" spans="1:4">
      <c r="A4081">
        <v>4077</v>
      </c>
      <c r="B4081" s="14">
        <f>'BudgetSum 2-3'!E21</f>
        <v>7067000</v>
      </c>
      <c r="C4081" s="5">
        <f t="shared" si="62"/>
        <v>-7062923</v>
      </c>
      <c r="D4081" s="6"/>
    </row>
    <row r="4082" spans="1:4">
      <c r="A4082">
        <v>4078</v>
      </c>
      <c r="B4082" s="14">
        <f>'BudgetSum 2-3'!F21</f>
        <v>2140100</v>
      </c>
      <c r="C4082" s="5">
        <f t="shared" si="62"/>
        <v>-2136022</v>
      </c>
      <c r="D4082" s="6"/>
    </row>
    <row r="4083" spans="1:4">
      <c r="A4083">
        <v>4079</v>
      </c>
      <c r="B4083" s="14">
        <f>'BudgetSum 2-3'!G21</f>
        <v>1142100</v>
      </c>
      <c r="C4083" s="5">
        <f t="shared" si="62"/>
        <v>-1138021</v>
      </c>
      <c r="D4083" s="6"/>
    </row>
    <row r="4084" spans="1:4">
      <c r="A4084">
        <v>4080</v>
      </c>
      <c r="B4084" s="14">
        <f>'BudgetSum 2-3'!H21</f>
        <v>150000</v>
      </c>
      <c r="C4084" s="5">
        <f t="shared" si="62"/>
        <v>-145920</v>
      </c>
      <c r="D4084" s="6"/>
    </row>
    <row r="4085" spans="1:4">
      <c r="A4085" s="3">
        <v>4081</v>
      </c>
      <c r="C4085" s="5">
        <f t="shared" si="62"/>
        <v>4081</v>
      </c>
      <c r="D4085" s="7"/>
    </row>
    <row r="4086" spans="1:4">
      <c r="A4086" s="3">
        <v>4082</v>
      </c>
      <c r="C4086" s="5">
        <f t="shared" si="62"/>
        <v>4082</v>
      </c>
      <c r="D4086" s="6" t="s">
        <v>346</v>
      </c>
    </row>
    <row r="4087" spans="1:4">
      <c r="A4087">
        <v>4083</v>
      </c>
      <c r="B4087" s="14">
        <f>'BudgetSum 2-3'!K21</f>
        <v>0</v>
      </c>
      <c r="C4087" s="5">
        <f t="shared" si="62"/>
        <v>4083</v>
      </c>
      <c r="D4087" s="6"/>
    </row>
    <row r="4088" spans="1:4">
      <c r="A4088" s="3">
        <v>4084</v>
      </c>
      <c r="C4088" s="5">
        <f t="shared" si="62"/>
        <v>4084</v>
      </c>
      <c r="D4088" s="6" t="s">
        <v>346</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346</v>
      </c>
    </row>
    <row r="4094" spans="1:4">
      <c r="A4094" s="3">
        <v>4090</v>
      </c>
      <c r="C4094" s="5">
        <f t="shared" si="62"/>
        <v>4090</v>
      </c>
      <c r="D4094" s="6" t="s">
        <v>346</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346</v>
      </c>
    </row>
    <row r="4105" spans="1:4">
      <c r="A4105" s="3">
        <v>4101</v>
      </c>
      <c r="C4105" s="5">
        <f t="shared" si="63"/>
        <v>4101</v>
      </c>
      <c r="D4105" s="6" t="s">
        <v>346</v>
      </c>
    </row>
    <row r="4106" spans="1:4">
      <c r="A4106" s="3">
        <v>4102</v>
      </c>
      <c r="C4106" s="5">
        <f t="shared" si="63"/>
        <v>4102</v>
      </c>
      <c r="D4106" s="6" t="s">
        <v>346</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346</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346</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346</v>
      </c>
    </row>
    <row r="4141" spans="1:4">
      <c r="A4141" s="3">
        <v>4137</v>
      </c>
      <c r="C4141" s="5">
        <f t="shared" si="63"/>
        <v>4137</v>
      </c>
      <c r="D4141" s="6" t="s">
        <v>346</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346</v>
      </c>
    </row>
    <row r="4148" spans="1:4">
      <c r="A4148" s="3">
        <v>4144</v>
      </c>
      <c r="C4148" s="5">
        <f t="shared" si="63"/>
        <v>4144</v>
      </c>
      <c r="D4148" s="6" t="s">
        <v>346</v>
      </c>
    </row>
    <row r="4149" spans="1:4">
      <c r="A4149" s="3">
        <v>4145</v>
      </c>
      <c r="C4149" s="5">
        <f t="shared" si="63"/>
        <v>4145</v>
      </c>
      <c r="D4149" s="6" t="s">
        <v>346</v>
      </c>
    </row>
    <row r="4150" spans="1:4">
      <c r="A4150" s="3">
        <v>4146</v>
      </c>
      <c r="C4150" s="5">
        <f t="shared" si="63"/>
        <v>4146</v>
      </c>
      <c r="D4150" s="6" t="s">
        <v>346</v>
      </c>
    </row>
    <row r="4151" spans="1:4">
      <c r="A4151" s="3">
        <v>4147</v>
      </c>
      <c r="C4151" s="5">
        <f t="shared" si="63"/>
        <v>4147</v>
      </c>
      <c r="D4151" s="6" t="s">
        <v>346</v>
      </c>
    </row>
    <row r="4152" spans="1:4">
      <c r="A4152" s="3">
        <v>4148</v>
      </c>
      <c r="C4152" s="5">
        <f t="shared" si="63"/>
        <v>4148</v>
      </c>
      <c r="D4152" s="6" t="s">
        <v>346</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346</v>
      </c>
    </row>
    <row r="4156" spans="1:4">
      <c r="A4156" s="3">
        <v>4152</v>
      </c>
      <c r="C4156" s="5">
        <f t="shared" si="63"/>
        <v>4152</v>
      </c>
      <c r="D4156" s="6" t="s">
        <v>346</v>
      </c>
    </row>
    <row r="4157" spans="1:4">
      <c r="A4157" s="3">
        <v>4153</v>
      </c>
      <c r="C4157" s="5">
        <f t="shared" si="63"/>
        <v>4153</v>
      </c>
      <c r="D4157" s="6" t="s">
        <v>346</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346</v>
      </c>
    </row>
    <row r="4162" spans="1:4">
      <c r="A4162" s="3">
        <v>4158</v>
      </c>
      <c r="C4162" s="5">
        <f t="shared" si="63"/>
        <v>4158</v>
      </c>
      <c r="D4162" s="6" t="s">
        <v>346</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3000</v>
      </c>
      <c r="C4170" s="5">
        <f t="shared" si="64"/>
        <v>1166</v>
      </c>
      <c r="D4170" s="6"/>
    </row>
    <row r="4171" spans="1:4">
      <c r="A4171">
        <v>4167</v>
      </c>
      <c r="B4171" s="14">
        <f>'EstRev 5-10'!D139</f>
        <v>0</v>
      </c>
      <c r="C4171" s="5">
        <f t="shared" si="64"/>
        <v>4167</v>
      </c>
      <c r="D4171" s="6"/>
    </row>
    <row r="4172" spans="1:4">
      <c r="A4172" s="3">
        <v>4168</v>
      </c>
      <c r="C4172" s="5">
        <f t="shared" si="64"/>
        <v>4168</v>
      </c>
      <c r="D4172" s="6" t="s">
        <v>346</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346</v>
      </c>
    </row>
    <row r="4195" spans="1:4">
      <c r="A4195" s="3">
        <v>4191</v>
      </c>
      <c r="C4195" s="5">
        <f t="shared" si="64"/>
        <v>4191</v>
      </c>
      <c r="D4195" s="6" t="s">
        <v>346</v>
      </c>
    </row>
    <row r="4196" spans="1:4">
      <c r="A4196" s="3">
        <v>4192</v>
      </c>
      <c r="C4196" s="5">
        <f t="shared" si="64"/>
        <v>4192</v>
      </c>
      <c r="D4196" s="6" t="s">
        <v>346</v>
      </c>
    </row>
    <row r="4197" spans="1:4">
      <c r="A4197" s="3">
        <v>4193</v>
      </c>
      <c r="C4197" s="5">
        <f t="shared" si="64"/>
        <v>4193</v>
      </c>
      <c r="D4197" s="6" t="s">
        <v>346</v>
      </c>
    </row>
    <row r="4198" spans="1:4">
      <c r="A4198" s="3">
        <v>4194</v>
      </c>
      <c r="C4198" s="5">
        <f t="shared" si="64"/>
        <v>4194</v>
      </c>
      <c r="D4198" s="6" t="s">
        <v>346</v>
      </c>
    </row>
    <row r="4199" spans="1:4">
      <c r="A4199" s="3">
        <v>4195</v>
      </c>
      <c r="C4199" s="5">
        <f t="shared" si="64"/>
        <v>4195</v>
      </c>
      <c r="D4199" s="6" t="s">
        <v>346</v>
      </c>
    </row>
    <row r="4200" spans="1:4">
      <c r="A4200" s="3">
        <v>4196</v>
      </c>
      <c r="C4200" s="5">
        <f t="shared" si="64"/>
        <v>4196</v>
      </c>
      <c r="D4200" s="6" t="s">
        <v>346</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346</v>
      </c>
    </row>
    <row r="4206" spans="1:4">
      <c r="A4206" s="3">
        <v>4202</v>
      </c>
      <c r="C4206" s="5">
        <f t="shared" si="64"/>
        <v>4202</v>
      </c>
      <c r="D4206" s="6" t="s">
        <v>346</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346</v>
      </c>
    </row>
    <row r="4267" spans="1:4">
      <c r="A4267" s="3">
        <v>4263</v>
      </c>
      <c r="C4267" s="5">
        <f t="shared" si="65"/>
        <v>4263</v>
      </c>
      <c r="D4267" s="6" t="s">
        <v>346</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43800</v>
      </c>
      <c r="C4301" s="5">
        <f t="shared" si="66"/>
        <v>-39503</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146400</v>
      </c>
      <c r="C4305" s="5">
        <f t="shared" si="66"/>
        <v>-142099</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346</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346</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346</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346</v>
      </c>
    </row>
    <row r="4327" spans="1:4">
      <c r="A4327" s="3">
        <v>4323</v>
      </c>
      <c r="C4327" s="5">
        <f t="shared" si="66"/>
        <v>4323</v>
      </c>
      <c r="D4327" s="6" t="s">
        <v>346</v>
      </c>
    </row>
    <row r="4328" spans="1:4">
      <c r="A4328" s="3">
        <v>4324</v>
      </c>
      <c r="C4328" s="5">
        <f t="shared" si="66"/>
        <v>4324</v>
      </c>
      <c r="D4328" s="6" t="s">
        <v>346</v>
      </c>
    </row>
    <row r="4329" spans="1:4">
      <c r="A4329" s="3">
        <v>4325</v>
      </c>
      <c r="C4329" s="5">
        <f t="shared" si="66"/>
        <v>4325</v>
      </c>
      <c r="D4329" s="6" t="s">
        <v>346</v>
      </c>
    </row>
    <row r="4330" spans="1:4">
      <c r="A4330" s="3">
        <v>4326</v>
      </c>
      <c r="C4330" s="5">
        <f t="shared" si="66"/>
        <v>4326</v>
      </c>
      <c r="D4330" s="6" t="s">
        <v>346</v>
      </c>
    </row>
    <row r="4331" spans="1:4">
      <c r="A4331" s="3">
        <v>4327</v>
      </c>
      <c r="C4331" s="5">
        <f t="shared" si="66"/>
        <v>4327</v>
      </c>
      <c r="D4331" s="6" t="s">
        <v>346</v>
      </c>
    </row>
    <row r="4332" spans="1:4">
      <c r="A4332" s="3">
        <v>4328</v>
      </c>
      <c r="C4332" s="5">
        <f t="shared" si="66"/>
        <v>4328</v>
      </c>
      <c r="D4332" s="6" t="s">
        <v>346</v>
      </c>
    </row>
    <row r="4333" spans="1:4">
      <c r="A4333" s="3">
        <v>4329</v>
      </c>
      <c r="C4333" s="5">
        <f t="shared" si="66"/>
        <v>4329</v>
      </c>
      <c r="D4333" s="6" t="s">
        <v>346</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752</v>
      </c>
    </row>
    <row r="4343" spans="1:4">
      <c r="A4343" s="3">
        <v>4339</v>
      </c>
      <c r="C4343" s="5">
        <f t="shared" si="66"/>
        <v>4339</v>
      </c>
      <c r="D4343" s="6" t="s">
        <v>752</v>
      </c>
    </row>
    <row r="4344" spans="1:4">
      <c r="A4344" s="3">
        <v>4340</v>
      </c>
      <c r="C4344" s="5">
        <f t="shared" si="66"/>
        <v>4340</v>
      </c>
      <c r="D4344" s="6" t="s">
        <v>752</v>
      </c>
    </row>
    <row r="4345" spans="1:4">
      <c r="A4345" s="3">
        <v>4341</v>
      </c>
      <c r="C4345" s="5">
        <f t="shared" si="66"/>
        <v>4341</v>
      </c>
      <c r="D4345" s="6" t="s">
        <v>752</v>
      </c>
    </row>
    <row r="4346" spans="1:4">
      <c r="A4346" s="3">
        <v>4342</v>
      </c>
      <c r="C4346" s="5">
        <f t="shared" si="66"/>
        <v>4342</v>
      </c>
      <c r="D4346" s="6" t="s">
        <v>346</v>
      </c>
    </row>
    <row r="4347" spans="1:4">
      <c r="A4347" s="3">
        <v>4343</v>
      </c>
      <c r="C4347" s="5">
        <f t="shared" si="66"/>
        <v>4343</v>
      </c>
      <c r="D4347" s="6" t="s">
        <v>346</v>
      </c>
    </row>
    <row r="4348" spans="1:4">
      <c r="A4348" s="3">
        <v>4344</v>
      </c>
      <c r="C4348" s="5">
        <f t="shared" si="66"/>
        <v>4344</v>
      </c>
      <c r="D4348" s="6" t="s">
        <v>346</v>
      </c>
    </row>
    <row r="4349" spans="1:4">
      <c r="A4349" s="3">
        <v>4345</v>
      </c>
      <c r="C4349" s="5">
        <f t="shared" si="66"/>
        <v>4345</v>
      </c>
      <c r="D4349" s="6" t="s">
        <v>346</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0</v>
      </c>
      <c r="C4354" s="5">
        <f t="shared" si="66"/>
        <v>4350</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58900</v>
      </c>
      <c r="C4358" s="5">
        <f t="shared" si="66"/>
        <v>-54546</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93000</v>
      </c>
      <c r="C4361" s="5">
        <f t="shared" si="67"/>
        <v>-88643</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346</v>
      </c>
    </row>
    <row r="4366" spans="1:4">
      <c r="A4366" s="3">
        <v>4362</v>
      </c>
      <c r="C4366" s="5">
        <f t="shared" si="67"/>
        <v>4362</v>
      </c>
      <c r="D4366" s="6" t="s">
        <v>346</v>
      </c>
    </row>
    <row r="4367" spans="1:4">
      <c r="A4367" s="3">
        <v>4363</v>
      </c>
      <c r="C4367" s="5">
        <f t="shared" si="67"/>
        <v>4363</v>
      </c>
      <c r="D4367" s="6" t="s">
        <v>346</v>
      </c>
    </row>
    <row r="4368" spans="1:4">
      <c r="A4368" s="3">
        <v>4364</v>
      </c>
      <c r="C4368" s="5">
        <f t="shared" si="67"/>
        <v>4364</v>
      </c>
      <c r="D4368" s="6" t="s">
        <v>346</v>
      </c>
    </row>
    <row r="4369" spans="1:4">
      <c r="A4369" s="3">
        <v>4365</v>
      </c>
      <c r="C4369" s="5">
        <f t="shared" si="67"/>
        <v>4365</v>
      </c>
      <c r="D4369" s="6" t="s">
        <v>346</v>
      </c>
    </row>
    <row r="4370" spans="1:4">
      <c r="A4370" s="3">
        <v>4366</v>
      </c>
      <c r="C4370" s="5">
        <f t="shared" si="67"/>
        <v>4366</v>
      </c>
      <c r="D4370" s="6" t="s">
        <v>346</v>
      </c>
    </row>
    <row r="4371" spans="1:4">
      <c r="A4371" s="3">
        <v>4367</v>
      </c>
      <c r="C4371" s="5">
        <f t="shared" si="67"/>
        <v>4367</v>
      </c>
      <c r="D4371" s="6" t="s">
        <v>346</v>
      </c>
    </row>
    <row r="4372" spans="1:4">
      <c r="A4372" s="3">
        <v>4368</v>
      </c>
      <c r="C4372" s="5">
        <f t="shared" si="67"/>
        <v>4368</v>
      </c>
      <c r="D4372" s="6" t="s">
        <v>346</v>
      </c>
    </row>
    <row r="4373" spans="1:4">
      <c r="A4373" s="3">
        <v>4369</v>
      </c>
      <c r="C4373" s="5">
        <f t="shared" si="67"/>
        <v>4369</v>
      </c>
      <c r="D4373" s="6" t="s">
        <v>346</v>
      </c>
    </row>
    <row r="4374" spans="1:4">
      <c r="A4374" s="3">
        <v>4370</v>
      </c>
      <c r="C4374" s="5">
        <f t="shared" si="67"/>
        <v>4370</v>
      </c>
      <c r="D4374" s="6" t="s">
        <v>346</v>
      </c>
    </row>
    <row r="4375" spans="1:4">
      <c r="A4375" s="3">
        <v>4371</v>
      </c>
      <c r="C4375" s="5">
        <f t="shared" si="67"/>
        <v>4371</v>
      </c>
      <c r="D4375" s="6" t="s">
        <v>346</v>
      </c>
    </row>
    <row r="4376" spans="1:4">
      <c r="A4376" s="3">
        <v>4372</v>
      </c>
      <c r="C4376" s="5">
        <f t="shared" si="67"/>
        <v>4372</v>
      </c>
      <c r="D4376" s="6" t="s">
        <v>346</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346</v>
      </c>
    </row>
    <row r="4380" spans="1:4">
      <c r="A4380" s="3">
        <v>4376</v>
      </c>
      <c r="C4380" s="5">
        <f t="shared" si="67"/>
        <v>4376</v>
      </c>
      <c r="D4380" s="6"/>
    </row>
    <row r="4381" spans="1:4">
      <c r="A4381" s="3">
        <v>4377</v>
      </c>
      <c r="C4381" s="5">
        <f t="shared" si="67"/>
        <v>4377</v>
      </c>
      <c r="D4381" s="6" t="s">
        <v>346</v>
      </c>
    </row>
    <row r="4382" spans="1:4">
      <c r="A4382" s="3">
        <v>4378</v>
      </c>
      <c r="C4382" s="5">
        <f t="shared" si="67"/>
        <v>4378</v>
      </c>
      <c r="D4382" s="6" t="s">
        <v>346</v>
      </c>
    </row>
    <row r="4383" spans="1:4">
      <c r="A4383" s="3">
        <v>4379</v>
      </c>
      <c r="C4383" s="5">
        <f t="shared" si="67"/>
        <v>4379</v>
      </c>
      <c r="D4383" s="6" t="s">
        <v>346</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346</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345</v>
      </c>
    </row>
    <row r="4711" spans="1:4">
      <c r="A4711" s="3">
        <v>4707</v>
      </c>
      <c r="C4711" s="5">
        <f t="shared" si="72"/>
        <v>4707</v>
      </c>
      <c r="D4711" s="6" t="s">
        <v>345</v>
      </c>
    </row>
    <row r="4712" spans="1:4">
      <c r="A4712" s="3">
        <v>4708</v>
      </c>
      <c r="C4712" s="5">
        <f t="shared" si="72"/>
        <v>4708</v>
      </c>
      <c r="D4712" s="6" t="s">
        <v>345</v>
      </c>
    </row>
    <row r="4713" spans="1:4">
      <c r="A4713" s="3">
        <v>4709</v>
      </c>
      <c r="C4713" s="5">
        <f t="shared" si="72"/>
        <v>4709</v>
      </c>
      <c r="D4713" s="6" t="s">
        <v>345</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345</v>
      </c>
    </row>
    <row r="4734" spans="1:4">
      <c r="A4734" s="3">
        <v>4730</v>
      </c>
      <c r="C4734" s="5">
        <f t="shared" si="72"/>
        <v>4730</v>
      </c>
      <c r="D4734" s="6" t="s">
        <v>345</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345</v>
      </c>
    </row>
    <row r="4742" spans="1:4">
      <c r="A4742">
        <v>4738</v>
      </c>
      <c r="B4742" s="14">
        <f>'EstRev 5-10'!K167</f>
        <v>0</v>
      </c>
      <c r="C4742" s="5">
        <f t="shared" si="72"/>
        <v>4738</v>
      </c>
      <c r="D4742" s="6"/>
    </row>
    <row r="4743" spans="1:4">
      <c r="A4743" s="3">
        <v>4739</v>
      </c>
      <c r="C4743" s="5">
        <f t="shared" ref="C4743:C4806" si="73">A4743-B4743</f>
        <v>4739</v>
      </c>
      <c r="D4743" s="6" t="s">
        <v>345</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345</v>
      </c>
    </row>
    <row r="4775" spans="1:4">
      <c r="A4775" s="3">
        <v>4771</v>
      </c>
      <c r="C4775" s="5">
        <f t="shared" si="73"/>
        <v>4771</v>
      </c>
      <c r="D4775" s="6" t="s">
        <v>345</v>
      </c>
    </row>
    <row r="4776" spans="1:4">
      <c r="A4776" s="3">
        <v>4772</v>
      </c>
      <c r="C4776" s="5">
        <f t="shared" si="73"/>
        <v>4772</v>
      </c>
      <c r="D4776" s="6" t="s">
        <v>345</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345</v>
      </c>
    </row>
    <row r="4790" spans="1:4">
      <c r="A4790" s="3">
        <v>4786</v>
      </c>
      <c r="C4790" s="5">
        <f t="shared" si="73"/>
        <v>4786</v>
      </c>
      <c r="D4790" s="6" t="s">
        <v>345</v>
      </c>
    </row>
    <row r="4791" spans="1:4">
      <c r="A4791" s="3">
        <v>4787</v>
      </c>
      <c r="C4791" s="5">
        <f t="shared" si="73"/>
        <v>4787</v>
      </c>
      <c r="D4791" s="6" t="s">
        <v>345</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0</v>
      </c>
      <c r="C4795" s="5">
        <f t="shared" si="73"/>
        <v>4791</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345</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346</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345</v>
      </c>
    </row>
    <row r="4816" spans="1:4">
      <c r="A4816" s="3">
        <v>4812</v>
      </c>
      <c r="C4816" s="5">
        <f t="shared" si="74"/>
        <v>4812</v>
      </c>
      <c r="D4816" s="7"/>
    </row>
    <row r="4817" spans="1:4">
      <c r="A4817" s="3">
        <v>4813</v>
      </c>
      <c r="C4817" s="5">
        <f t="shared" si="74"/>
        <v>4813</v>
      </c>
      <c r="D4817" s="6" t="s">
        <v>752</v>
      </c>
    </row>
    <row r="4818" spans="1:4">
      <c r="A4818" s="3">
        <v>4814</v>
      </c>
      <c r="C4818" s="5">
        <f t="shared" si="74"/>
        <v>4814</v>
      </c>
      <c r="D4818" s="18" t="s">
        <v>752</v>
      </c>
    </row>
    <row r="4819" spans="1:4">
      <c r="A4819" s="3">
        <v>4815</v>
      </c>
      <c r="C4819" s="5">
        <f t="shared" si="74"/>
        <v>4815</v>
      </c>
      <c r="D4819" s="18" t="s">
        <v>752</v>
      </c>
    </row>
    <row r="4820" spans="1:4">
      <c r="A4820" s="3">
        <v>4816</v>
      </c>
      <c r="C4820" s="5">
        <f t="shared" si="74"/>
        <v>4816</v>
      </c>
      <c r="D4820" s="18" t="s">
        <v>752</v>
      </c>
    </row>
    <row r="4821" spans="1:4">
      <c r="A4821" s="3">
        <v>4817</v>
      </c>
      <c r="C4821" s="5">
        <f t="shared" si="74"/>
        <v>4817</v>
      </c>
      <c r="D4821" s="18" t="s">
        <v>752</v>
      </c>
    </row>
    <row r="4822" spans="1:4">
      <c r="A4822" s="3">
        <v>4818</v>
      </c>
      <c r="C4822" s="5">
        <f t="shared" si="74"/>
        <v>4818</v>
      </c>
      <c r="D4822" s="18" t="s">
        <v>752</v>
      </c>
    </row>
    <row r="4823" spans="1:4">
      <c r="A4823" s="3">
        <v>4819</v>
      </c>
      <c r="C4823" s="5">
        <f t="shared" si="74"/>
        <v>4819</v>
      </c>
      <c r="D4823" s="6" t="s">
        <v>345</v>
      </c>
    </row>
    <row r="4824" spans="1:4">
      <c r="A4824" s="3">
        <v>4820</v>
      </c>
      <c r="C4824" s="5">
        <f t="shared" si="74"/>
        <v>4820</v>
      </c>
      <c r="D4824" s="6" t="s">
        <v>752</v>
      </c>
    </row>
    <row r="4825" spans="1:4">
      <c r="A4825">
        <v>4821</v>
      </c>
      <c r="B4825" s="14">
        <f>'EstRev 5-10'!C120</f>
        <v>2300</v>
      </c>
      <c r="C4825" s="5">
        <f t="shared" si="74"/>
        <v>2521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345</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345</v>
      </c>
    </row>
    <row r="4843" spans="1:4">
      <c r="A4843" s="3">
        <v>4839</v>
      </c>
      <c r="C4843" s="5">
        <f t="shared" si="74"/>
        <v>4839</v>
      </c>
      <c r="D4843" s="6" t="s">
        <v>345</v>
      </c>
    </row>
    <row r="4844" spans="1:4">
      <c r="A4844" s="3">
        <v>4840</v>
      </c>
      <c r="C4844" s="5">
        <f t="shared" si="74"/>
        <v>4840</v>
      </c>
      <c r="D4844" s="6" t="s">
        <v>345</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345</v>
      </c>
    </row>
    <row r="4876" spans="1:4">
      <c r="A4876" s="3">
        <v>4872</v>
      </c>
      <c r="C4876" s="5">
        <f t="shared" si="75"/>
        <v>4872</v>
      </c>
      <c r="D4876" s="6" t="s">
        <v>345</v>
      </c>
    </row>
    <row r="4877" spans="1:4">
      <c r="A4877" s="3">
        <v>4873</v>
      </c>
      <c r="C4877" s="5">
        <f t="shared" si="75"/>
        <v>4873</v>
      </c>
      <c r="D4877" s="6" t="s">
        <v>345</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345</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701</v>
      </c>
    </row>
    <row r="4955" spans="1:4">
      <c r="A4955">
        <v>4951</v>
      </c>
      <c r="B4955" s="14">
        <f>'BudgetSum 2-3'!C29</f>
        <v>350000</v>
      </c>
      <c r="C4955" s="5">
        <f t="shared" si="76"/>
        <v>-345049</v>
      </c>
      <c r="D4955" s="6"/>
    </row>
    <row r="4956" spans="1:4">
      <c r="A4956">
        <v>4952</v>
      </c>
      <c r="B4956" s="14">
        <f>'BudgetSum 2-3'!D29</f>
        <v>0</v>
      </c>
      <c r="C4956" s="5">
        <f t="shared" si="76"/>
        <v>4952</v>
      </c>
      <c r="D4956" s="6"/>
    </row>
    <row r="4957" spans="1:4">
      <c r="A4957">
        <v>4953</v>
      </c>
      <c r="B4957" s="14">
        <f>'BudgetSum 2-3'!F29</f>
        <v>-350000</v>
      </c>
      <c r="C4957" s="5">
        <f t="shared" si="76"/>
        <v>354953</v>
      </c>
      <c r="D4957" s="6"/>
    </row>
    <row r="4958" spans="1:4">
      <c r="A4958" s="3">
        <v>4954</v>
      </c>
      <c r="C4958" s="5">
        <f t="shared" si="76"/>
        <v>4954</v>
      </c>
      <c r="D4958" s="6" t="s">
        <v>345</v>
      </c>
    </row>
    <row r="4959" spans="1:4">
      <c r="A4959" s="3">
        <v>4955</v>
      </c>
      <c r="C4959" s="5">
        <f t="shared" si="76"/>
        <v>4955</v>
      </c>
      <c r="D4959" s="6" t="s">
        <v>345</v>
      </c>
    </row>
    <row r="4960" spans="1:4">
      <c r="A4960" s="3">
        <v>4956</v>
      </c>
      <c r="C4960" s="5">
        <f t="shared" si="76"/>
        <v>4956</v>
      </c>
      <c r="D4960" s="6" t="s">
        <v>345</v>
      </c>
    </row>
    <row r="4961" spans="1:4">
      <c r="A4961" s="3">
        <v>4957</v>
      </c>
      <c r="C4961" s="5">
        <f t="shared" si="76"/>
        <v>4957</v>
      </c>
      <c r="D4961" s="6" t="s">
        <v>345</v>
      </c>
    </row>
    <row r="4962" spans="1:4">
      <c r="A4962" s="3">
        <v>4958</v>
      </c>
      <c r="C4962" s="5">
        <f t="shared" si="76"/>
        <v>4958</v>
      </c>
      <c r="D4962" s="6" t="s">
        <v>345</v>
      </c>
    </row>
    <row r="4963" spans="1:4">
      <c r="A4963" s="3">
        <v>4959</v>
      </c>
      <c r="C4963" s="5">
        <f t="shared" si="76"/>
        <v>4959</v>
      </c>
      <c r="D4963" s="6" t="s">
        <v>345</v>
      </c>
    </row>
    <row r="4964" spans="1:4">
      <c r="A4964" s="3">
        <v>4960</v>
      </c>
      <c r="C4964" s="5">
        <f t="shared" si="76"/>
        <v>4960</v>
      </c>
      <c r="D4964" s="6" t="s">
        <v>345</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345</v>
      </c>
    </row>
    <row r="4969" spans="1:4">
      <c r="A4969">
        <v>4965</v>
      </c>
      <c r="B4969" s="14">
        <f>'EstRev 5-10'!C6</f>
        <v>0</v>
      </c>
      <c r="C4969" s="5">
        <f t="shared" si="76"/>
        <v>4965</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23609100</v>
      </c>
      <c r="C5004" s="5">
        <f t="shared" si="77"/>
        <v>-23604100</v>
      </c>
      <c r="D5004" s="6"/>
    </row>
    <row r="5005" spans="1:4">
      <c r="A5005" s="3">
        <v>5001</v>
      </c>
      <c r="C5005" s="5">
        <f t="shared" si="77"/>
        <v>5001</v>
      </c>
      <c r="D5005" s="6" t="s">
        <v>345</v>
      </c>
    </row>
    <row r="5006" spans="1:4">
      <c r="A5006">
        <v>5002</v>
      </c>
      <c r="B5006" s="14">
        <f>'EstRev 5-10'!C7</f>
        <v>2110900</v>
      </c>
      <c r="C5006" s="5">
        <f t="shared" si="77"/>
        <v>-2105898</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25720000</v>
      </c>
      <c r="C5009" s="5">
        <f t="shared" si="77"/>
        <v>-25714995</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0</v>
      </c>
      <c r="C5012" s="5">
        <f t="shared" si="77"/>
        <v>5008</v>
      </c>
      <c r="D5012" s="6"/>
    </row>
    <row r="5013" spans="1:4">
      <c r="A5013">
        <v>5009</v>
      </c>
      <c r="B5013" s="14">
        <f>'EstRev 5-10'!C17</f>
        <v>0</v>
      </c>
      <c r="C5013" s="5">
        <f t="shared" si="77"/>
        <v>5009</v>
      </c>
      <c r="D5013" s="6"/>
    </row>
    <row r="5014" spans="1:4">
      <c r="A5014">
        <v>5010</v>
      </c>
      <c r="B5014" s="14">
        <f>'EstRev 5-10'!C18</f>
        <v>0</v>
      </c>
      <c r="C5014" s="5">
        <f t="shared" si="77"/>
        <v>5010</v>
      </c>
      <c r="D5014" s="6"/>
    </row>
    <row r="5015" spans="1:4">
      <c r="A5015">
        <v>5011</v>
      </c>
      <c r="B5015" s="14">
        <f>'EstRev 5-10'!C20</f>
        <v>166200</v>
      </c>
      <c r="C5015" s="5">
        <f t="shared" si="77"/>
        <v>-161189</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88500</v>
      </c>
      <c r="C5018" s="5">
        <f t="shared" si="77"/>
        <v>-83486</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254700</v>
      </c>
      <c r="C5030" s="5">
        <f t="shared" si="77"/>
        <v>-249674</v>
      </c>
      <c r="D5030" s="6"/>
    </row>
    <row r="5031" spans="1:4">
      <c r="A5031">
        <v>5027</v>
      </c>
      <c r="B5031" s="14">
        <f>'EstRev 5-10'!C65</f>
        <v>100000</v>
      </c>
      <c r="C5031" s="5">
        <f t="shared" si="77"/>
        <v>-94973</v>
      </c>
      <c r="D5031" s="6"/>
    </row>
    <row r="5032" spans="1:4">
      <c r="A5032">
        <v>5028</v>
      </c>
      <c r="B5032" s="14">
        <f>'EstRev 5-10'!C66</f>
        <v>0</v>
      </c>
      <c r="C5032" s="5">
        <f t="shared" si="77"/>
        <v>5028</v>
      </c>
      <c r="D5032" s="6"/>
    </row>
    <row r="5033" spans="1:4">
      <c r="A5033">
        <v>5029</v>
      </c>
      <c r="B5033" s="14">
        <f>'EstRev 5-10'!C67</f>
        <v>100000</v>
      </c>
      <c r="C5033" s="5">
        <f t="shared" si="77"/>
        <v>-94971</v>
      </c>
      <c r="D5033" s="6"/>
    </row>
    <row r="5034" spans="1:4">
      <c r="A5034">
        <v>5030</v>
      </c>
      <c r="B5034" s="14">
        <f>'EstRev 5-10'!C70</f>
        <v>0</v>
      </c>
      <c r="C5034" s="5">
        <f t="shared" si="77"/>
        <v>5030</v>
      </c>
      <c r="D5034" s="6"/>
    </row>
    <row r="5035" spans="1:4">
      <c r="A5035">
        <v>5031</v>
      </c>
      <c r="B5035" s="14">
        <f>'EstRev 5-10'!C71</f>
        <v>0</v>
      </c>
      <c r="C5035" s="5">
        <f t="shared" si="77"/>
        <v>5031</v>
      </c>
      <c r="D5035" s="6"/>
    </row>
    <row r="5036" spans="1:4">
      <c r="A5036">
        <v>5032</v>
      </c>
      <c r="B5036" s="14">
        <f>'EstRev 5-10'!C72</f>
        <v>0</v>
      </c>
      <c r="C5036" s="5">
        <f t="shared" si="77"/>
        <v>5032</v>
      </c>
      <c r="D5036" s="6"/>
    </row>
    <row r="5037" spans="1:4">
      <c r="A5037">
        <v>5033</v>
      </c>
      <c r="B5037" s="14">
        <f>'EstRev 5-10'!C73</f>
        <v>0</v>
      </c>
      <c r="C5037" s="5">
        <f t="shared" si="77"/>
        <v>5033</v>
      </c>
      <c r="D5037" s="6"/>
    </row>
    <row r="5038" spans="1:4">
      <c r="A5038">
        <v>5034</v>
      </c>
      <c r="B5038" s="14">
        <f>'EstRev 5-10'!C74</f>
        <v>0</v>
      </c>
      <c r="C5038" s="5">
        <f t="shared" si="77"/>
        <v>5034</v>
      </c>
      <c r="D5038" s="6"/>
    </row>
    <row r="5039" spans="1:4">
      <c r="A5039">
        <v>5035</v>
      </c>
      <c r="B5039" s="14">
        <f>'EstRev 5-10'!C75</f>
        <v>323000</v>
      </c>
      <c r="C5039" s="5">
        <f t="shared" si="77"/>
        <v>-317965</v>
      </c>
      <c r="D5039" s="6"/>
    </row>
    <row r="5040" spans="1:4">
      <c r="A5040">
        <v>5036</v>
      </c>
      <c r="B5040" s="14">
        <f>'EstRev 5-10'!C77</f>
        <v>0</v>
      </c>
      <c r="C5040" s="5">
        <f t="shared" si="77"/>
        <v>5036</v>
      </c>
      <c r="D5040" s="6"/>
    </row>
    <row r="5041" spans="1:4">
      <c r="A5041">
        <v>5037</v>
      </c>
      <c r="B5041" s="14">
        <f>'EstRev 5-10'!C78</f>
        <v>0</v>
      </c>
      <c r="C5041" s="5">
        <f t="shared" si="77"/>
        <v>5037</v>
      </c>
      <c r="D5041" s="6"/>
    </row>
    <row r="5042" spans="1:4">
      <c r="A5042">
        <v>5038</v>
      </c>
      <c r="B5042" s="14">
        <f>'EstRev 5-10'!C79</f>
        <v>700</v>
      </c>
      <c r="C5042" s="5">
        <f t="shared" si="77"/>
        <v>4338</v>
      </c>
      <c r="D5042" s="6"/>
    </row>
    <row r="5043" spans="1:4">
      <c r="A5043">
        <v>5039</v>
      </c>
      <c r="B5043" s="14">
        <f>'EstRev 5-10'!C80</f>
        <v>0</v>
      </c>
      <c r="C5043" s="5">
        <f t="shared" si="77"/>
        <v>5039</v>
      </c>
      <c r="D5043" s="6"/>
    </row>
    <row r="5044" spans="1:4">
      <c r="A5044">
        <v>5040</v>
      </c>
      <c r="B5044" s="14">
        <f>'EstRev 5-10'!C81</f>
        <v>78800</v>
      </c>
      <c r="C5044" s="5">
        <f t="shared" si="77"/>
        <v>-73760</v>
      </c>
      <c r="D5044" s="6"/>
    </row>
    <row r="5045" spans="1:4">
      <c r="A5045">
        <v>5041</v>
      </c>
      <c r="B5045" s="14">
        <f>'EstRev 5-10'!C82</f>
        <v>79500</v>
      </c>
      <c r="C5045" s="5">
        <f t="shared" si="77"/>
        <v>-74459</v>
      </c>
      <c r="D5045" s="6"/>
    </row>
    <row r="5046" spans="1:4">
      <c r="A5046">
        <v>5042</v>
      </c>
      <c r="B5046" s="14">
        <f>'EstRev 5-10'!C84</f>
        <v>170100</v>
      </c>
      <c r="C5046" s="5">
        <f t="shared" si="77"/>
        <v>-165058</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170100</v>
      </c>
      <c r="C5055" s="5">
        <f t="shared" si="77"/>
        <v>-165049</v>
      </c>
      <c r="D5055" s="6"/>
    </row>
    <row r="5056" spans="1:4">
      <c r="A5056">
        <v>5052</v>
      </c>
      <c r="B5056" s="14">
        <f>'EstRev 5-10'!C95</f>
        <v>0</v>
      </c>
      <c r="C5056" s="5">
        <f t="shared" si="77"/>
        <v>5052</v>
      </c>
      <c r="D5056" s="6"/>
    </row>
    <row r="5057" spans="1:4">
      <c r="A5057">
        <v>5053</v>
      </c>
      <c r="B5057" s="14">
        <f>'EstRev 5-10'!C96</f>
        <v>-4700</v>
      </c>
      <c r="C5057" s="5">
        <f t="shared" si="77"/>
        <v>9753</v>
      </c>
      <c r="D5057" s="6"/>
    </row>
    <row r="5058" spans="1:4">
      <c r="A5058">
        <v>5054</v>
      </c>
      <c r="B5058" s="14">
        <f>'EstRev 5-10'!C98</f>
        <v>48900</v>
      </c>
      <c r="C5058" s="5">
        <f t="shared" si="77"/>
        <v>-43846</v>
      </c>
      <c r="D5058" s="6"/>
    </row>
    <row r="5059" spans="1:4">
      <c r="A5059">
        <v>5055</v>
      </c>
      <c r="B5059" s="14">
        <f>'EstRev 5-10'!C99</f>
        <v>5800</v>
      </c>
      <c r="C5059" s="5">
        <f t="shared" si="77"/>
        <v>-745</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179000</v>
      </c>
      <c r="C5062" s="5">
        <f t="shared" si="77"/>
        <v>-173942</v>
      </c>
      <c r="D5062" s="6"/>
    </row>
    <row r="5063" spans="1:4">
      <c r="A5063">
        <v>5059</v>
      </c>
      <c r="B5063" s="14">
        <f>'EstRev 5-10'!C108</f>
        <v>229000</v>
      </c>
      <c r="C5063" s="5">
        <f t="shared" ref="C5063:C5126" si="78">A5063-B5063</f>
        <v>-223941</v>
      </c>
      <c r="D5063" s="6"/>
    </row>
    <row r="5064" spans="1:4">
      <c r="A5064">
        <v>5060</v>
      </c>
      <c r="B5064" s="14">
        <f>'EstRev 5-10'!C109</f>
        <v>26876300</v>
      </c>
      <c r="C5064" s="5">
        <f t="shared" si="78"/>
        <v>-26871240</v>
      </c>
      <c r="D5064" s="6"/>
    </row>
    <row r="5065" spans="1:4">
      <c r="A5065">
        <v>5061</v>
      </c>
      <c r="B5065" s="14">
        <f>'EstRev 5-10'!C111</f>
        <v>0</v>
      </c>
      <c r="C5065" s="5">
        <f t="shared" si="78"/>
        <v>5061</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0</v>
      </c>
      <c r="C5068" s="5">
        <f t="shared" si="78"/>
        <v>5064</v>
      </c>
      <c r="D5068" s="6"/>
    </row>
    <row r="5069" spans="1:4">
      <c r="A5069">
        <v>5065</v>
      </c>
      <c r="B5069" s="14">
        <f>'EstRev 5-10'!C117</f>
        <v>7128200</v>
      </c>
      <c r="C5069" s="5">
        <f t="shared" si="78"/>
        <v>-7123135</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7130500</v>
      </c>
      <c r="C5075" s="5">
        <f t="shared" si="78"/>
        <v>-7125429</v>
      </c>
      <c r="D5075" s="6"/>
    </row>
    <row r="5076" spans="1:4">
      <c r="A5076">
        <v>5072</v>
      </c>
      <c r="B5076" s="14">
        <f>'EstRev 5-10'!C124</f>
        <v>300000</v>
      </c>
      <c r="C5076" s="5">
        <f t="shared" si="78"/>
        <v>-294928</v>
      </c>
      <c r="D5076" s="6"/>
    </row>
    <row r="5077" spans="1:4">
      <c r="A5077">
        <v>5073</v>
      </c>
      <c r="B5077" s="14">
        <f>'EstRev 5-10'!C125</f>
        <v>0</v>
      </c>
      <c r="C5077" s="5">
        <f t="shared" si="78"/>
        <v>5073</v>
      </c>
      <c r="D5077" s="6"/>
    </row>
    <row r="5078" spans="1:4">
      <c r="A5078">
        <v>5074</v>
      </c>
      <c r="B5078" s="14">
        <f>'EstRev 5-10'!C126</f>
        <v>0</v>
      </c>
      <c r="C5078" s="5">
        <f t="shared" si="78"/>
        <v>5074</v>
      </c>
      <c r="D5078" s="6"/>
    </row>
    <row r="5079" spans="1:4">
      <c r="A5079" s="3">
        <v>5075</v>
      </c>
      <c r="C5079" s="5">
        <f t="shared" si="78"/>
        <v>5075</v>
      </c>
      <c r="D5079" s="7"/>
    </row>
    <row r="5080" spans="1:4">
      <c r="A5080">
        <v>5076</v>
      </c>
      <c r="B5080" s="14">
        <f>'EstRev 5-10'!C127</f>
        <v>0</v>
      </c>
      <c r="C5080" s="5">
        <f t="shared" si="78"/>
        <v>5076</v>
      </c>
      <c r="D5080" s="6"/>
    </row>
    <row r="5081" spans="1:4">
      <c r="A5081" s="3">
        <v>5077</v>
      </c>
      <c r="C5081" s="5">
        <f t="shared" si="78"/>
        <v>5077</v>
      </c>
      <c r="D5081" s="7"/>
    </row>
    <row r="5082" spans="1:4">
      <c r="A5082">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300000</v>
      </c>
      <c r="C5090" s="5">
        <f t="shared" si="78"/>
        <v>-294914</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345</v>
      </c>
    </row>
    <row r="5094" spans="1:4">
      <c r="A5094" s="3">
        <v>5090</v>
      </c>
      <c r="C5094" s="5">
        <f t="shared" si="78"/>
        <v>5090</v>
      </c>
      <c r="D5094" s="6" t="s">
        <v>345</v>
      </c>
    </row>
    <row r="5095" spans="1:4">
      <c r="A5095">
        <v>5091</v>
      </c>
      <c r="B5095" s="14">
        <f>'EstRev 5-10'!C134</f>
        <v>0</v>
      </c>
      <c r="C5095" s="5">
        <f t="shared" si="78"/>
        <v>5091</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3000</v>
      </c>
      <c r="C5104" s="5">
        <f t="shared" si="78"/>
        <v>2100</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345</v>
      </c>
    </row>
    <row r="5110" spans="1:4">
      <c r="A5110">
        <v>5106</v>
      </c>
      <c r="B5110" s="14">
        <f>'EstRev 5-10'!C145</f>
        <v>8300</v>
      </c>
      <c r="C5110" s="5">
        <f t="shared" si="78"/>
        <v>-3194</v>
      </c>
      <c r="D5110" s="6"/>
    </row>
    <row r="5111" spans="1:4">
      <c r="A5111">
        <v>5107</v>
      </c>
      <c r="B5111" s="14">
        <f>'EstRev 5-10'!C147</f>
        <v>0</v>
      </c>
      <c r="C5111" s="5">
        <f t="shared" si="78"/>
        <v>5107</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0</v>
      </c>
      <c r="C5139" s="5">
        <f t="shared" si="79"/>
        <v>5135</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752</v>
      </c>
    </row>
    <row r="5143" spans="1:4">
      <c r="A5143" s="3">
        <v>5139</v>
      </c>
      <c r="C5143" s="5">
        <f t="shared" si="79"/>
        <v>5139</v>
      </c>
      <c r="D5143" s="6" t="s">
        <v>752</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345</v>
      </c>
    </row>
    <row r="5151" spans="1:4">
      <c r="A5151" s="3">
        <v>5147</v>
      </c>
      <c r="C5151" s="5">
        <f t="shared" si="79"/>
        <v>5147</v>
      </c>
      <c r="D5151" s="6" t="s">
        <v>345</v>
      </c>
    </row>
    <row r="5152" spans="1:4">
      <c r="A5152" s="3">
        <v>5148</v>
      </c>
      <c r="C5152" s="5">
        <f t="shared" si="79"/>
        <v>5148</v>
      </c>
      <c r="D5152" s="6" t="s">
        <v>345</v>
      </c>
    </row>
    <row r="5153" spans="1:4">
      <c r="A5153" s="3">
        <v>5149</v>
      </c>
      <c r="C5153" s="5">
        <f t="shared" si="79"/>
        <v>5149</v>
      </c>
      <c r="D5153" s="6" t="s">
        <v>345</v>
      </c>
    </row>
    <row r="5154" spans="1:4">
      <c r="A5154" s="3">
        <v>5150</v>
      </c>
      <c r="C5154" s="5">
        <f t="shared" si="79"/>
        <v>5150</v>
      </c>
      <c r="D5154" s="6" t="s">
        <v>345</v>
      </c>
    </row>
    <row r="5155" spans="1:4">
      <c r="A5155" s="3">
        <v>5151</v>
      </c>
      <c r="C5155" s="5">
        <f t="shared" si="79"/>
        <v>5151</v>
      </c>
      <c r="D5155" s="6" t="s">
        <v>345</v>
      </c>
    </row>
    <row r="5156" spans="1:4">
      <c r="A5156" s="3">
        <v>5152</v>
      </c>
      <c r="C5156" s="5">
        <f t="shared" si="79"/>
        <v>5152</v>
      </c>
      <c r="D5156" s="6" t="s">
        <v>345</v>
      </c>
    </row>
    <row r="5157" spans="1:4">
      <c r="A5157">
        <v>5153</v>
      </c>
      <c r="B5157" s="14">
        <f>'EstRev 5-10'!C168</f>
        <v>311300</v>
      </c>
      <c r="C5157" s="5">
        <f t="shared" si="79"/>
        <v>-306147</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7441800</v>
      </c>
      <c r="C5166" s="5">
        <f t="shared" si="79"/>
        <v>-7436638</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345</v>
      </c>
    </row>
    <row r="5170" spans="1:4">
      <c r="A5170" s="3">
        <v>5166</v>
      </c>
      <c r="C5170" s="5">
        <f t="shared" si="79"/>
        <v>5166</v>
      </c>
      <c r="D5170" s="6" t="s">
        <v>345</v>
      </c>
    </row>
    <row r="5171" spans="1:4">
      <c r="A5171" s="3">
        <v>5167</v>
      </c>
      <c r="C5171" s="5">
        <f t="shared" si="79"/>
        <v>5167</v>
      </c>
      <c r="D5171" s="6" t="s">
        <v>345</v>
      </c>
    </row>
    <row r="5172" spans="1:4">
      <c r="A5172" s="3">
        <v>5168</v>
      </c>
      <c r="C5172" s="5">
        <f t="shared" si="79"/>
        <v>5168</v>
      </c>
      <c r="D5172" s="6" t="s">
        <v>345</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514800</v>
      </c>
      <c r="C5182" s="5">
        <f t="shared" si="79"/>
        <v>-509622</v>
      </c>
      <c r="D5182" s="6"/>
    </row>
    <row r="5183" spans="1:4">
      <c r="A5183">
        <v>5179</v>
      </c>
      <c r="B5183" s="14">
        <f>'EstRev 5-10'!C191</f>
        <v>0</v>
      </c>
      <c r="C5183" s="5">
        <f t="shared" si="79"/>
        <v>5179</v>
      </c>
      <c r="D5183" s="6"/>
    </row>
    <row r="5184" spans="1:4">
      <c r="A5184">
        <v>5180</v>
      </c>
      <c r="B5184" s="14">
        <f>'EstRev 5-10'!C192</f>
        <v>62700</v>
      </c>
      <c r="C5184" s="5">
        <f t="shared" si="79"/>
        <v>-57520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577500</v>
      </c>
      <c r="C5189" s="5">
        <f t="shared" si="79"/>
        <v>-572315</v>
      </c>
      <c r="D5189" s="6"/>
    </row>
    <row r="5190" spans="1:4">
      <c r="A5190">
        <v>5186</v>
      </c>
      <c r="B5190" s="14">
        <f>'EstRev 5-10'!C199</f>
        <v>620000</v>
      </c>
      <c r="C5190" s="5">
        <f t="shared" si="79"/>
        <v>-614814</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346</v>
      </c>
    </row>
    <row r="5196" spans="1:4">
      <c r="A5196" s="3">
        <v>5192</v>
      </c>
      <c r="B5196" s="16"/>
      <c r="C5196" s="5">
        <f t="shared" si="80"/>
        <v>5192</v>
      </c>
      <c r="D5196" s="6" t="s">
        <v>346</v>
      </c>
    </row>
    <row r="5197" spans="1:4">
      <c r="A5197" s="3">
        <v>5193</v>
      </c>
      <c r="C5197" s="5">
        <f t="shared" si="80"/>
        <v>5193</v>
      </c>
      <c r="D5197" s="6" t="s">
        <v>752</v>
      </c>
    </row>
    <row r="5198" spans="1:4">
      <c r="A5198">
        <v>5194</v>
      </c>
      <c r="B5198" s="14">
        <f>'EstRev 5-10'!C201</f>
        <v>0</v>
      </c>
      <c r="C5198" s="5">
        <f t="shared" si="80"/>
        <v>5194</v>
      </c>
      <c r="D5198" s="6"/>
    </row>
    <row r="5199" spans="1:4">
      <c r="A5199">
        <v>5195</v>
      </c>
      <c r="B5199" s="14">
        <f>'EstRev 5-10'!C205</f>
        <v>0</v>
      </c>
      <c r="C5199" s="5">
        <f t="shared" si="80"/>
        <v>5195</v>
      </c>
      <c r="D5199" s="6"/>
    </row>
    <row r="5200" spans="1:4">
      <c r="A5200" s="3">
        <v>5196</v>
      </c>
      <c r="C5200" s="5">
        <f t="shared" si="80"/>
        <v>5196</v>
      </c>
      <c r="D5200" s="6" t="s">
        <v>346</v>
      </c>
    </row>
    <row r="5201" spans="1:4">
      <c r="A5201" s="3">
        <v>5197</v>
      </c>
      <c r="C5201" s="5">
        <f t="shared" si="80"/>
        <v>5197</v>
      </c>
      <c r="D5201" s="7"/>
    </row>
    <row r="5202" spans="1:4">
      <c r="A5202" s="3">
        <v>5198</v>
      </c>
      <c r="C5202" s="5">
        <f t="shared" si="80"/>
        <v>5198</v>
      </c>
      <c r="D5202" s="7"/>
    </row>
    <row r="5203" spans="1:4">
      <c r="A5203">
        <v>5199</v>
      </c>
      <c r="B5203" s="14">
        <f>'EstRev 5-10'!C203</f>
        <v>620000</v>
      </c>
      <c r="C5203" s="5">
        <f t="shared" si="80"/>
        <v>-614801</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27200</v>
      </c>
      <c r="C5217" s="5">
        <f t="shared" si="80"/>
        <v>-21987</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912700</v>
      </c>
      <c r="C5221" s="5">
        <f t="shared" si="80"/>
        <v>-907483</v>
      </c>
      <c r="D5221" s="6"/>
    </row>
    <row r="5222" spans="1:4">
      <c r="A5222">
        <v>5218</v>
      </c>
      <c r="B5222" s="14">
        <f>'EstRev 5-10'!C213</f>
        <v>0</v>
      </c>
      <c r="C5222" s="5">
        <f t="shared" si="80"/>
        <v>5218</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939900</v>
      </c>
      <c r="C5229" s="5">
        <f t="shared" si="80"/>
        <v>-934675</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346</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346</v>
      </c>
    </row>
    <row r="5240" spans="1:4">
      <c r="A5240" s="3">
        <v>5236</v>
      </c>
      <c r="C5240" s="5">
        <f t="shared" si="80"/>
        <v>5236</v>
      </c>
      <c r="D5240" s="6" t="s">
        <v>346</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300</v>
      </c>
      <c r="C5255" s="5">
        <f t="shared" ref="C5255:C5318" si="81">A5255-B5255</f>
        <v>4951</v>
      </c>
      <c r="D5255" s="6"/>
    </row>
    <row r="5256" spans="1:4">
      <c r="A5256" s="3">
        <v>5252</v>
      </c>
      <c r="C5256" s="5">
        <f t="shared" si="81"/>
        <v>5252</v>
      </c>
      <c r="D5256" s="6" t="s">
        <v>752</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346</v>
      </c>
    </row>
    <row r="5263" spans="1:4">
      <c r="A5263">
        <v>5259</v>
      </c>
      <c r="B5263" s="14">
        <f>'EstRev 5-10'!C265</f>
        <v>2479800</v>
      </c>
      <c r="C5263" s="5">
        <f t="shared" si="81"/>
        <v>-2474541</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2479800</v>
      </c>
      <c r="C5269" s="5">
        <f t="shared" si="81"/>
        <v>-2474535</v>
      </c>
      <c r="D5269" s="6"/>
    </row>
    <row r="5270" spans="1:4">
      <c r="A5270">
        <v>5266</v>
      </c>
      <c r="B5270" s="14">
        <f>'EstRev 5-10'!C267</f>
        <v>36797900</v>
      </c>
      <c r="C5270" s="5">
        <f t="shared" si="81"/>
        <v>-36792634</v>
      </c>
      <c r="D5270" s="6"/>
    </row>
    <row r="5271" spans="1:4">
      <c r="A5271">
        <v>5267</v>
      </c>
      <c r="B5271" s="14">
        <f>'EstRev 5-10'!D5</f>
        <v>1995300</v>
      </c>
      <c r="C5271" s="5">
        <f t="shared" si="81"/>
        <v>-1990033</v>
      </c>
      <c r="D5271" s="6"/>
    </row>
    <row r="5272" spans="1:4">
      <c r="A5272" s="3">
        <v>5268</v>
      </c>
      <c r="C5272" s="5">
        <f t="shared" si="81"/>
        <v>5268</v>
      </c>
      <c r="D5272" s="6" t="s">
        <v>346</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1995300</v>
      </c>
      <c r="C5277" s="5">
        <f t="shared" si="81"/>
        <v>-1990027</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415300</v>
      </c>
      <c r="C5280" s="5">
        <f t="shared" si="81"/>
        <v>-410024</v>
      </c>
      <c r="D5280" s="6"/>
    </row>
    <row r="5281" spans="1:4">
      <c r="A5281">
        <v>5277</v>
      </c>
      <c r="B5281" s="14">
        <f>'EstRev 5-10'!D17</f>
        <v>0</v>
      </c>
      <c r="C5281" s="5">
        <f t="shared" si="81"/>
        <v>5277</v>
      </c>
      <c r="D5281" s="6"/>
    </row>
    <row r="5282" spans="1:4">
      <c r="A5282">
        <v>5278</v>
      </c>
      <c r="B5282" s="14">
        <f>'EstRev 5-10'!D18</f>
        <v>415300</v>
      </c>
      <c r="C5282" s="5">
        <f t="shared" si="81"/>
        <v>-410022</v>
      </c>
      <c r="D5282" s="6"/>
    </row>
    <row r="5283" spans="1:4">
      <c r="A5283">
        <v>5279</v>
      </c>
      <c r="B5283" s="14">
        <f>'EstRev 5-10'!D65</f>
        <v>46400</v>
      </c>
      <c r="C5283" s="5">
        <f t="shared" si="81"/>
        <v>-41121</v>
      </c>
      <c r="D5283" s="6"/>
    </row>
    <row r="5284" spans="1:4">
      <c r="A5284">
        <v>5280</v>
      </c>
      <c r="B5284" s="14">
        <f>'EstRev 5-10'!D66</f>
        <v>0</v>
      </c>
      <c r="C5284" s="5">
        <f t="shared" si="81"/>
        <v>5280</v>
      </c>
      <c r="D5284" s="6"/>
    </row>
    <row r="5285" spans="1:4">
      <c r="A5285">
        <v>5281</v>
      </c>
      <c r="B5285" s="14">
        <f>'EstRev 5-10'!D67</f>
        <v>46400</v>
      </c>
      <c r="C5285" s="5">
        <f t="shared" si="81"/>
        <v>-41119</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933100</v>
      </c>
      <c r="C5292" s="5">
        <f t="shared" si="81"/>
        <v>-927812</v>
      </c>
      <c r="D5292" s="6"/>
    </row>
    <row r="5293" spans="1:4">
      <c r="A5293">
        <v>5289</v>
      </c>
      <c r="B5293" s="14">
        <f>'EstRev 5-10'!D96</f>
        <v>0</v>
      </c>
      <c r="C5293" s="5">
        <f t="shared" si="81"/>
        <v>5289</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23200</v>
      </c>
      <c r="C5297" s="5">
        <f t="shared" si="81"/>
        <v>-17907</v>
      </c>
      <c r="D5297" s="6"/>
    </row>
    <row r="5298" spans="1:4">
      <c r="A5298">
        <v>5294</v>
      </c>
      <c r="B5298" s="14">
        <f>'EstRev 5-10'!D108</f>
        <v>956300</v>
      </c>
      <c r="C5298" s="5">
        <f t="shared" si="81"/>
        <v>-951006</v>
      </c>
      <c r="D5298" s="6"/>
    </row>
    <row r="5299" spans="1:4">
      <c r="A5299">
        <v>5295</v>
      </c>
      <c r="B5299" s="14">
        <f>'EstRev 5-10'!D109</f>
        <v>3413300</v>
      </c>
      <c r="C5299" s="5">
        <f t="shared" si="81"/>
        <v>-3408005</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0</v>
      </c>
      <c r="C5304" s="5">
        <f t="shared" si="81"/>
        <v>5300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0</v>
      </c>
      <c r="C5310" s="5">
        <f t="shared" si="81"/>
        <v>5306</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346</v>
      </c>
    </row>
    <row r="5316" spans="1:4">
      <c r="A5316" s="3">
        <v>5312</v>
      </c>
      <c r="C5316" s="5">
        <f t="shared" si="81"/>
        <v>5312</v>
      </c>
      <c r="D5316" s="6" t="s">
        <v>346</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346</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346</v>
      </c>
    </row>
    <row r="5354" spans="1:4">
      <c r="A5354" s="3">
        <v>5350</v>
      </c>
      <c r="C5354" s="5">
        <f t="shared" si="82"/>
        <v>5350</v>
      </c>
      <c r="D5354" s="6" t="s">
        <v>346</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0</v>
      </c>
      <c r="C5364" s="5">
        <f t="shared" si="82"/>
        <v>5360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346</v>
      </c>
    </row>
    <row r="5380" spans="1:4">
      <c r="A5380" s="3">
        <v>5376</v>
      </c>
      <c r="C5380" s="5">
        <f t="shared" si="82"/>
        <v>5376</v>
      </c>
      <c r="D5380" s="6" t="s">
        <v>346</v>
      </c>
    </row>
    <row r="5381" spans="1:4">
      <c r="A5381" s="3">
        <v>5377</v>
      </c>
      <c r="C5381" s="5">
        <f t="shared" si="82"/>
        <v>5377</v>
      </c>
      <c r="D5381" s="6" t="s">
        <v>752</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346</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346</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346</v>
      </c>
    </row>
    <row r="5424" spans="1:4">
      <c r="A5424" s="3">
        <v>5420</v>
      </c>
      <c r="C5424" s="5">
        <f t="shared" si="83"/>
        <v>5420</v>
      </c>
      <c r="D5424" s="6" t="s">
        <v>346</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346</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3413300</v>
      </c>
      <c r="C5451" s="5">
        <f t="shared" si="84"/>
        <v>-3407853</v>
      </c>
      <c r="D5451" s="6"/>
    </row>
    <row r="5452" spans="1:4">
      <c r="A5452">
        <v>5448</v>
      </c>
      <c r="B5452" s="14">
        <f>'EstRev 5-10'!E5</f>
        <v>7121600</v>
      </c>
      <c r="C5452" s="5">
        <f t="shared" si="84"/>
        <v>-7116152</v>
      </c>
      <c r="D5452" s="6"/>
    </row>
    <row r="5453" spans="1:4">
      <c r="A5453" s="3">
        <v>5449</v>
      </c>
      <c r="C5453" s="5">
        <f t="shared" si="84"/>
        <v>5449</v>
      </c>
      <c r="D5453" s="6" t="s">
        <v>346</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7121600</v>
      </c>
      <c r="C5456" s="5">
        <f t="shared" si="84"/>
        <v>-7116148</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123800</v>
      </c>
      <c r="C5462" s="5">
        <f t="shared" si="84"/>
        <v>-118342</v>
      </c>
      <c r="D5462" s="6"/>
    </row>
    <row r="5463" spans="1:4">
      <c r="A5463">
        <v>5459</v>
      </c>
      <c r="B5463" s="14">
        <f>'EstRev 5-10'!E66</f>
        <v>0</v>
      </c>
      <c r="C5463" s="5">
        <f t="shared" si="84"/>
        <v>5459</v>
      </c>
      <c r="D5463" s="6"/>
    </row>
    <row r="5464" spans="1:4">
      <c r="A5464">
        <v>5460</v>
      </c>
      <c r="B5464" s="14">
        <f>'EstRev 5-10'!E67</f>
        <v>123800</v>
      </c>
      <c r="C5464" s="5">
        <f t="shared" si="84"/>
        <v>-118340</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7245400</v>
      </c>
      <c r="C5470" s="5">
        <f t="shared" si="84"/>
        <v>-7239934</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7245400</v>
      </c>
      <c r="C5495" s="5">
        <f t="shared" si="84"/>
        <v>-7239909</v>
      </c>
      <c r="D5495" s="6"/>
    </row>
    <row r="5496" spans="1:4">
      <c r="A5496">
        <v>5492</v>
      </c>
      <c r="B5496" s="14">
        <f>'EstRev 5-10'!F5</f>
        <v>343400</v>
      </c>
      <c r="C5496" s="5">
        <f t="shared" si="84"/>
        <v>-337908</v>
      </c>
      <c r="D5496" s="6"/>
    </row>
    <row r="5497" spans="1:4">
      <c r="A5497" s="3">
        <v>5493</v>
      </c>
      <c r="C5497" s="5">
        <f t="shared" si="84"/>
        <v>5493</v>
      </c>
      <c r="D5497" s="6" t="s">
        <v>346</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343400</v>
      </c>
      <c r="C5500" s="5">
        <f t="shared" si="84"/>
        <v>-337904</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0</v>
      </c>
      <c r="C5522" s="5">
        <f t="shared" si="85"/>
        <v>5518</v>
      </c>
      <c r="D5522" s="6"/>
    </row>
    <row r="5523" spans="1:4">
      <c r="A5523">
        <v>5519</v>
      </c>
      <c r="B5523" s="14">
        <f>'EstRev 5-10'!F65</f>
        <v>81800</v>
      </c>
      <c r="C5523" s="5">
        <f t="shared" si="85"/>
        <v>-76281</v>
      </c>
      <c r="D5523" s="6"/>
    </row>
    <row r="5524" spans="1:4">
      <c r="A5524">
        <v>5520</v>
      </c>
      <c r="B5524" s="14">
        <f>'EstRev 5-10'!F66</f>
        <v>0</v>
      </c>
      <c r="C5524" s="5">
        <f t="shared" si="85"/>
        <v>5520</v>
      </c>
      <c r="D5524" s="6"/>
    </row>
    <row r="5525" spans="1:4">
      <c r="A5525">
        <v>5521</v>
      </c>
      <c r="B5525" s="14">
        <f>'EstRev 5-10'!F67</f>
        <v>81800</v>
      </c>
      <c r="C5525" s="5">
        <f t="shared" si="85"/>
        <v>-76279</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425200</v>
      </c>
      <c r="C5531" s="5">
        <f t="shared" si="85"/>
        <v>-419673</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0</v>
      </c>
      <c r="C5536" s="5">
        <f t="shared" si="85"/>
        <v>5532</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0</v>
      </c>
      <c r="C5542" s="5">
        <f t="shared" si="85"/>
        <v>5538</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363000</v>
      </c>
      <c r="C5558" s="5">
        <f t="shared" si="85"/>
        <v>-357446</v>
      </c>
      <c r="D5558" s="6"/>
    </row>
    <row r="5559" spans="1:4">
      <c r="A5559" s="3">
        <v>5555</v>
      </c>
      <c r="C5559" s="5">
        <f t="shared" si="85"/>
        <v>5555</v>
      </c>
      <c r="D5559" s="7"/>
    </row>
    <row r="5560" spans="1:4">
      <c r="A5560">
        <v>5556</v>
      </c>
      <c r="B5560" s="14">
        <f>'EstRev 5-10'!F152</f>
        <v>748800</v>
      </c>
      <c r="C5560" s="5">
        <f t="shared" si="85"/>
        <v>-743244</v>
      </c>
      <c r="D5560" s="6"/>
    </row>
    <row r="5561" spans="1:4">
      <c r="A5561">
        <v>5557</v>
      </c>
      <c r="B5561" s="14">
        <f>'EstRev 5-10'!F154</f>
        <v>1111800</v>
      </c>
      <c r="C5561" s="5">
        <f t="shared" si="85"/>
        <v>-1106243</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752</v>
      </c>
    </row>
    <row r="5574" spans="1:4">
      <c r="A5574" s="3">
        <v>5570</v>
      </c>
      <c r="C5574" s="5">
        <f t="shared" si="85"/>
        <v>5570</v>
      </c>
      <c r="D5574" s="6" t="s">
        <v>752</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346</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346</v>
      </c>
    </row>
    <row r="5584" spans="1:4">
      <c r="A5584" s="3">
        <v>5580</v>
      </c>
      <c r="C5584" s="5">
        <f t="shared" si="86"/>
        <v>5580</v>
      </c>
      <c r="D5584" s="6" t="s">
        <v>346</v>
      </c>
    </row>
    <row r="5585" spans="1:4">
      <c r="A5585" s="3">
        <v>5581</v>
      </c>
      <c r="C5585" s="5">
        <f t="shared" si="86"/>
        <v>5581</v>
      </c>
      <c r="D5585" s="6" t="s">
        <v>346</v>
      </c>
    </row>
    <row r="5586" spans="1:4">
      <c r="A5586" s="3">
        <v>5582</v>
      </c>
      <c r="C5586" s="5">
        <f t="shared" si="86"/>
        <v>5582</v>
      </c>
      <c r="D5586" s="6" t="s">
        <v>346</v>
      </c>
    </row>
    <row r="5587" spans="1:4">
      <c r="A5587" s="4">
        <v>5583</v>
      </c>
      <c r="B5587" s="14">
        <f>'EstRev 5-10'!F168</f>
        <v>1111800</v>
      </c>
      <c r="C5587" s="5">
        <f t="shared" si="86"/>
        <v>-1106217</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1111800</v>
      </c>
      <c r="C5596" s="5">
        <f t="shared" si="86"/>
        <v>-1106208</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346</v>
      </c>
    </row>
    <row r="5600" spans="1:4">
      <c r="A5600" s="3">
        <v>5596</v>
      </c>
      <c r="C5600" s="5">
        <f t="shared" si="86"/>
        <v>5596</v>
      </c>
      <c r="D5600" s="6" t="s">
        <v>346</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346</v>
      </c>
    </row>
    <row r="5613" spans="1:4">
      <c r="A5613" s="3">
        <v>5609</v>
      </c>
      <c r="C5613" s="5">
        <f t="shared" si="86"/>
        <v>5609</v>
      </c>
      <c r="D5613" s="6" t="s">
        <v>346</v>
      </c>
    </row>
    <row r="5614" spans="1:4">
      <c r="A5614" s="3">
        <v>5610</v>
      </c>
      <c r="C5614" s="5">
        <f t="shared" si="86"/>
        <v>5610</v>
      </c>
      <c r="D5614" s="6" t="s">
        <v>752</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346</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752</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346</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1537000</v>
      </c>
      <c r="C5663" s="5">
        <f t="shared" si="87"/>
        <v>-1531341</v>
      </c>
      <c r="D5663" s="6"/>
    </row>
    <row r="5664" spans="1:4">
      <c r="A5664">
        <v>5660</v>
      </c>
      <c r="B5664" s="14">
        <f>'EstRev 5-10'!G5</f>
        <v>731800</v>
      </c>
      <c r="C5664" s="5">
        <f t="shared" si="87"/>
        <v>-726140</v>
      </c>
      <c r="D5664" s="6"/>
    </row>
    <row r="5665" spans="1:4">
      <c r="A5665">
        <v>5661</v>
      </c>
      <c r="B5665" s="14">
        <f>'EstRev 5-10'!G7</f>
        <v>0</v>
      </c>
      <c r="C5665" s="5">
        <f t="shared" si="87"/>
        <v>5661</v>
      </c>
      <c r="D5665" s="6"/>
    </row>
    <row r="5666" spans="1:4">
      <c r="A5666">
        <v>5662</v>
      </c>
      <c r="B5666" s="14">
        <f>'EstRev 5-10'!G8</f>
        <v>731800</v>
      </c>
      <c r="C5666" s="5">
        <f t="shared" si="87"/>
        <v>-726138</v>
      </c>
      <c r="D5666" s="6"/>
    </row>
    <row r="5667" spans="1:4">
      <c r="A5667">
        <v>5663</v>
      </c>
      <c r="B5667" s="14">
        <f>'EstRev 5-10'!G11</f>
        <v>0</v>
      </c>
      <c r="C5667" s="5">
        <f t="shared" si="87"/>
        <v>5663</v>
      </c>
      <c r="D5667" s="6"/>
    </row>
    <row r="5668" spans="1:4">
      <c r="A5668">
        <v>5664</v>
      </c>
      <c r="B5668" s="14">
        <f>'EstRev 5-10'!G12</f>
        <v>1463600</v>
      </c>
      <c r="C5668" s="5">
        <f t="shared" si="87"/>
        <v>-1457936</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12700</v>
      </c>
      <c r="C5671" s="5">
        <f t="shared" si="87"/>
        <v>-7033</v>
      </c>
      <c r="D5671" s="6"/>
    </row>
    <row r="5672" spans="1:4">
      <c r="A5672">
        <v>5668</v>
      </c>
      <c r="B5672" s="14">
        <f>'EstRev 5-10'!G17</f>
        <v>0</v>
      </c>
      <c r="C5672" s="5">
        <f t="shared" si="87"/>
        <v>5668</v>
      </c>
      <c r="D5672" s="6"/>
    </row>
    <row r="5673" spans="1:4">
      <c r="A5673">
        <v>5669</v>
      </c>
      <c r="B5673" s="14">
        <f>'EstRev 5-10'!G18</f>
        <v>12700</v>
      </c>
      <c r="C5673" s="5">
        <f t="shared" si="87"/>
        <v>-7031</v>
      </c>
      <c r="D5673" s="6"/>
    </row>
    <row r="5674" spans="1:4">
      <c r="A5674">
        <v>5670</v>
      </c>
      <c r="B5674" s="14">
        <f>'EstRev 5-10'!G65</f>
        <v>14900</v>
      </c>
      <c r="C5674" s="5">
        <f t="shared" si="87"/>
        <v>-9230</v>
      </c>
      <c r="D5674" s="6"/>
    </row>
    <row r="5675" spans="1:4">
      <c r="A5675">
        <v>5671</v>
      </c>
      <c r="B5675" s="14">
        <f>'EstRev 5-10'!G66</f>
        <v>0</v>
      </c>
      <c r="C5675" s="5">
        <f t="shared" si="87"/>
        <v>5671</v>
      </c>
      <c r="D5675" s="6"/>
    </row>
    <row r="5676" spans="1:4">
      <c r="A5676">
        <v>5672</v>
      </c>
      <c r="B5676" s="14">
        <f>'EstRev 5-10'!G67</f>
        <v>14900</v>
      </c>
      <c r="C5676" s="5">
        <f t="shared" si="87"/>
        <v>-9228</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346</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752</v>
      </c>
    </row>
    <row r="5711" spans="1:4">
      <c r="A5711" s="3">
        <v>5707</v>
      </c>
      <c r="C5711" s="5">
        <f t="shared" si="88"/>
        <v>5707</v>
      </c>
      <c r="D5711" s="6" t="s">
        <v>752</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346</v>
      </c>
    </row>
    <row r="5725" spans="1:4">
      <c r="A5725" s="3">
        <v>5721</v>
      </c>
      <c r="C5725" s="5">
        <f t="shared" si="88"/>
        <v>5721</v>
      </c>
      <c r="D5725" s="6" t="s">
        <v>346</v>
      </c>
    </row>
    <row r="5726" spans="1:4">
      <c r="A5726" s="3">
        <v>5722</v>
      </c>
      <c r="C5726" s="5">
        <f t="shared" si="88"/>
        <v>5722</v>
      </c>
      <c r="D5726" s="6" t="s">
        <v>346</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346</v>
      </c>
    </row>
    <row r="5739" spans="1:4">
      <c r="A5739" s="3">
        <v>5735</v>
      </c>
      <c r="C5739" s="5">
        <f t="shared" si="88"/>
        <v>5735</v>
      </c>
      <c r="D5739" s="6" t="s">
        <v>346</v>
      </c>
    </row>
    <row r="5740" spans="1:4">
      <c r="A5740" s="3">
        <v>5736</v>
      </c>
      <c r="C5740" s="5">
        <f t="shared" si="88"/>
        <v>5736</v>
      </c>
      <c r="D5740" s="6" t="s">
        <v>752</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346</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346</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346</v>
      </c>
    </row>
    <row r="5783" spans="1:4">
      <c r="A5783" s="3">
        <v>5779</v>
      </c>
      <c r="C5783" s="5">
        <f t="shared" si="89"/>
        <v>5779</v>
      </c>
      <c r="D5783" s="6" t="s">
        <v>346</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752</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346</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1491200</v>
      </c>
      <c r="C5813" s="5">
        <f t="shared" si="89"/>
        <v>-1485391</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16500</v>
      </c>
      <c r="C5822" s="5">
        <f t="shared" si="89"/>
        <v>-10682</v>
      </c>
      <c r="D5822" s="6"/>
    </row>
    <row r="5823" spans="1:4">
      <c r="A5823">
        <v>5819</v>
      </c>
      <c r="B5823" s="14">
        <f>'EstRev 5-10'!H66</f>
        <v>0</v>
      </c>
      <c r="C5823" s="5">
        <f t="shared" si="89"/>
        <v>5819</v>
      </c>
      <c r="D5823" s="6"/>
    </row>
    <row r="5824" spans="1:4">
      <c r="A5824">
        <v>5820</v>
      </c>
      <c r="B5824" s="14">
        <f>'EstRev 5-10'!H67</f>
        <v>16500</v>
      </c>
      <c r="C5824" s="5">
        <f t="shared" si="89"/>
        <v>-10680</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0</v>
      </c>
      <c r="C5829" s="5">
        <f t="shared" si="89"/>
        <v>5825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16500</v>
      </c>
      <c r="C5858" s="5">
        <f t="shared" si="90"/>
        <v>-10646</v>
      </c>
      <c r="D5858" s="6"/>
    </row>
    <row r="5859" spans="1:4">
      <c r="A5859">
        <v>5855</v>
      </c>
      <c r="B5859" s="14">
        <f>'EstRev 5-10'!I5</f>
        <v>900</v>
      </c>
      <c r="C5859" s="5">
        <f t="shared" si="90"/>
        <v>4955</v>
      </c>
      <c r="D5859" s="6"/>
    </row>
    <row r="5860" spans="1:4">
      <c r="A5860">
        <v>5856</v>
      </c>
      <c r="B5860" s="14">
        <f>'EstRev 5-10'!I11</f>
        <v>0</v>
      </c>
      <c r="C5860" s="5">
        <f t="shared" si="90"/>
        <v>5856</v>
      </c>
      <c r="D5860" s="6"/>
    </row>
    <row r="5861" spans="1:4">
      <c r="A5861">
        <v>5857</v>
      </c>
      <c r="B5861" s="14">
        <f>'EstRev 5-10'!I12</f>
        <v>900</v>
      </c>
      <c r="C5861" s="5">
        <f t="shared" si="90"/>
        <v>4957</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175000</v>
      </c>
      <c r="C5867" s="5">
        <f t="shared" si="90"/>
        <v>-169137</v>
      </c>
      <c r="D5867" s="6"/>
    </row>
    <row r="5868" spans="1:4">
      <c r="A5868">
        <v>5864</v>
      </c>
      <c r="B5868" s="14">
        <f>'EstRev 5-10'!I66</f>
        <v>0</v>
      </c>
      <c r="C5868" s="5">
        <f t="shared" si="90"/>
        <v>5864</v>
      </c>
      <c r="D5868" s="6"/>
    </row>
    <row r="5869" spans="1:4">
      <c r="A5869">
        <v>5865</v>
      </c>
      <c r="B5869" s="14">
        <f>'EstRev 5-10'!I67</f>
        <v>175000</v>
      </c>
      <c r="C5869" s="5">
        <f t="shared" si="90"/>
        <v>-169135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175900</v>
      </c>
      <c r="C5889" s="5">
        <f t="shared" si="90"/>
        <v>-170015</v>
      </c>
      <c r="D5889" s="6"/>
    </row>
    <row r="5890" spans="1:4">
      <c r="A5890" s="3">
        <v>5886</v>
      </c>
      <c r="C5890" s="5">
        <f t="shared" si="90"/>
        <v>5886</v>
      </c>
      <c r="D5890" s="6" t="s">
        <v>346</v>
      </c>
    </row>
    <row r="5891" spans="1:4">
      <c r="A5891" s="3">
        <v>5887</v>
      </c>
      <c r="C5891" s="5">
        <f t="shared" si="90"/>
        <v>5887</v>
      </c>
      <c r="D5891" s="6" t="s">
        <v>346</v>
      </c>
    </row>
    <row r="5892" spans="1:4">
      <c r="A5892" s="3">
        <v>5888</v>
      </c>
      <c r="C5892" s="5">
        <f t="shared" si="90"/>
        <v>5888</v>
      </c>
      <c r="D5892" s="6" t="s">
        <v>346</v>
      </c>
    </row>
    <row r="5893" spans="1:4">
      <c r="A5893" s="3">
        <v>5889</v>
      </c>
      <c r="C5893" s="5">
        <f t="shared" si="90"/>
        <v>5889</v>
      </c>
      <c r="D5893" s="6" t="s">
        <v>346</v>
      </c>
    </row>
    <row r="5894" spans="1:4">
      <c r="A5894" s="3">
        <v>5890</v>
      </c>
      <c r="C5894" s="5">
        <f t="shared" si="90"/>
        <v>5890</v>
      </c>
      <c r="D5894" s="6" t="s">
        <v>346</v>
      </c>
    </row>
    <row r="5895" spans="1:4">
      <c r="A5895" s="3">
        <v>5891</v>
      </c>
      <c r="C5895" s="5">
        <f t="shared" ref="C5895:C5958" si="91">A5895-B5895</f>
        <v>5891</v>
      </c>
      <c r="D5895" s="6" t="s">
        <v>346</v>
      </c>
    </row>
    <row r="5896" spans="1:4">
      <c r="A5896" s="3">
        <v>5892</v>
      </c>
      <c r="C5896" s="5">
        <f t="shared" si="91"/>
        <v>5892</v>
      </c>
      <c r="D5896" s="6" t="s">
        <v>346</v>
      </c>
    </row>
    <row r="5897" spans="1:4">
      <c r="A5897" s="3">
        <v>5893</v>
      </c>
      <c r="C5897" s="5">
        <f t="shared" si="91"/>
        <v>5893</v>
      </c>
      <c r="D5897" s="6" t="s">
        <v>346</v>
      </c>
    </row>
    <row r="5898" spans="1:4">
      <c r="A5898" s="3">
        <v>5894</v>
      </c>
      <c r="C5898" s="5">
        <f t="shared" si="91"/>
        <v>5894</v>
      </c>
      <c r="D5898" s="6" t="s">
        <v>346</v>
      </c>
    </row>
    <row r="5899" spans="1:4">
      <c r="A5899" s="3">
        <v>5895</v>
      </c>
      <c r="C5899" s="5">
        <f t="shared" si="91"/>
        <v>5895</v>
      </c>
      <c r="D5899" s="6" t="s">
        <v>346</v>
      </c>
    </row>
    <row r="5900" spans="1:4">
      <c r="A5900" s="3">
        <v>5896</v>
      </c>
      <c r="C5900" s="5">
        <f t="shared" si="91"/>
        <v>5896</v>
      </c>
      <c r="D5900" s="6" t="s">
        <v>346</v>
      </c>
    </row>
    <row r="5901" spans="1:4">
      <c r="A5901" s="3">
        <v>5897</v>
      </c>
      <c r="C5901" s="5">
        <f t="shared" si="91"/>
        <v>5897</v>
      </c>
      <c r="D5901" s="6" t="s">
        <v>346</v>
      </c>
    </row>
    <row r="5902" spans="1:4">
      <c r="A5902" s="3">
        <v>5898</v>
      </c>
      <c r="C5902" s="5">
        <f t="shared" si="91"/>
        <v>5898</v>
      </c>
      <c r="D5902" s="6" t="s">
        <v>346</v>
      </c>
    </row>
    <row r="5903" spans="1:4">
      <c r="A5903" s="3">
        <v>5899</v>
      </c>
      <c r="C5903" s="5">
        <f t="shared" si="91"/>
        <v>5899</v>
      </c>
      <c r="D5903" s="6" t="s">
        <v>346</v>
      </c>
    </row>
    <row r="5904" spans="1:4">
      <c r="A5904" s="3">
        <v>5900</v>
      </c>
      <c r="C5904" s="5">
        <f t="shared" si="91"/>
        <v>5900</v>
      </c>
      <c r="D5904" s="6" t="s">
        <v>346</v>
      </c>
    </row>
    <row r="5905" spans="1:4">
      <c r="A5905" s="3">
        <v>5901</v>
      </c>
      <c r="C5905" s="5">
        <f t="shared" si="91"/>
        <v>5901</v>
      </c>
      <c r="D5905" s="6" t="s">
        <v>346</v>
      </c>
    </row>
    <row r="5906" spans="1:4">
      <c r="A5906" s="3">
        <v>5902</v>
      </c>
      <c r="C5906" s="5">
        <f t="shared" si="91"/>
        <v>5902</v>
      </c>
      <c r="D5906" s="6" t="s">
        <v>346</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346</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346</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346</v>
      </c>
    </row>
    <row r="5928" spans="1:4">
      <c r="A5928">
        <v>5924</v>
      </c>
      <c r="B5928" s="14">
        <f>'EstRev 5-10'!K5</f>
        <v>4900</v>
      </c>
      <c r="C5928" s="5">
        <f t="shared" si="91"/>
        <v>1024</v>
      </c>
      <c r="D5928" s="6"/>
    </row>
    <row r="5929" spans="1:4">
      <c r="A5929">
        <v>5925</v>
      </c>
      <c r="B5929" s="14">
        <f>'EstRev 5-10'!K11</f>
        <v>0</v>
      </c>
      <c r="C5929" s="5">
        <f t="shared" si="91"/>
        <v>5925</v>
      </c>
      <c r="D5929" s="6"/>
    </row>
    <row r="5930" spans="1:4">
      <c r="A5930">
        <v>5926</v>
      </c>
      <c r="B5930" s="14">
        <f>'EstRev 5-10'!K12</f>
        <v>4900</v>
      </c>
      <c r="C5930" s="5">
        <f t="shared" si="91"/>
        <v>1026</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0</v>
      </c>
      <c r="C5936" s="5">
        <f t="shared" si="91"/>
        <v>5932</v>
      </c>
      <c r="D5936" s="6"/>
    </row>
    <row r="5937" spans="1:4">
      <c r="A5937">
        <v>5933</v>
      </c>
      <c r="B5937" s="14">
        <f>'EstRev 5-10'!K66</f>
        <v>0</v>
      </c>
      <c r="C5937" s="5">
        <f t="shared" si="91"/>
        <v>5933</v>
      </c>
      <c r="D5937" s="6"/>
    </row>
    <row r="5938" spans="1:4">
      <c r="A5938">
        <v>5934</v>
      </c>
      <c r="B5938" s="14">
        <f>'EstRev 5-10'!K67</f>
        <v>0</v>
      </c>
      <c r="C5938" s="5">
        <f t="shared" si="91"/>
        <v>5934</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4900</v>
      </c>
      <c r="C5966" s="5">
        <f t="shared" si="92"/>
        <v>1062</v>
      </c>
      <c r="D5966" s="6"/>
    </row>
    <row r="5967" spans="1:4">
      <c r="A5967">
        <v>5963</v>
      </c>
      <c r="B5967" s="14">
        <f>'EstRev 5-10'!G109</f>
        <v>1491200</v>
      </c>
      <c r="C5967" s="5">
        <f t="shared" si="92"/>
        <v>-1485237</v>
      </c>
      <c r="D5967" s="6"/>
    </row>
    <row r="5968" spans="1:4">
      <c r="A5968">
        <v>5964</v>
      </c>
      <c r="B5968" s="14">
        <f>'EstRev 5-10'!H109</f>
        <v>16500</v>
      </c>
      <c r="C5968" s="5">
        <f t="shared" si="92"/>
        <v>-10536</v>
      </c>
      <c r="D5968" s="6"/>
    </row>
    <row r="5969" spans="1:4">
      <c r="A5969">
        <v>5965</v>
      </c>
      <c r="B5969" s="14">
        <f>'EstRev 5-10'!I109</f>
        <v>175900</v>
      </c>
      <c r="C5969" s="5">
        <f t="shared" si="92"/>
        <v>-169935</v>
      </c>
      <c r="D5969" s="6"/>
    </row>
    <row r="5970" spans="1:4">
      <c r="A5970" s="3">
        <v>5966</v>
      </c>
      <c r="C5970" s="5">
        <f t="shared" si="92"/>
        <v>5966</v>
      </c>
      <c r="D5970" s="6" t="s">
        <v>346</v>
      </c>
    </row>
    <row r="5971" spans="1:4">
      <c r="A5971">
        <v>5967</v>
      </c>
      <c r="B5971" s="14">
        <f>'EstRev 5-10'!K109</f>
        <v>4900</v>
      </c>
      <c r="C5971" s="5">
        <f t="shared" si="92"/>
        <v>1067</v>
      </c>
      <c r="D5971" s="6"/>
    </row>
    <row r="5972" spans="1:4">
      <c r="A5972" s="3">
        <v>5968</v>
      </c>
      <c r="C5972" s="5">
        <f t="shared" si="92"/>
        <v>5968</v>
      </c>
      <c r="D5972" s="7"/>
    </row>
    <row r="5973" spans="1:4">
      <c r="A5973" s="3">
        <v>5969</v>
      </c>
      <c r="C5973" s="5">
        <f t="shared" si="92"/>
        <v>5969</v>
      </c>
      <c r="D5973" s="7"/>
    </row>
    <row r="5974" spans="1:4">
      <c r="A5974">
        <v>5970</v>
      </c>
      <c r="B5974" s="14">
        <f>'EstRev 5-10'!C69</f>
        <v>323000</v>
      </c>
      <c r="C5974" s="5">
        <f t="shared" si="92"/>
        <v>-317030</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352500</v>
      </c>
      <c r="C5981" s="5">
        <f t="shared" si="92"/>
        <v>-346523</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402139</v>
      </c>
      <c r="C5984" s="5">
        <f t="shared" si="92"/>
        <v>-396159</v>
      </c>
      <c r="D5984" s="11" t="s">
        <v>78</v>
      </c>
    </row>
    <row r="5985" spans="1:4">
      <c r="A5985">
        <v>5981</v>
      </c>
      <c r="B5985" s="14">
        <f>'BudgetSum 2-3'!J5</f>
        <v>354400</v>
      </c>
      <c r="C5985" s="5">
        <f t="shared" si="92"/>
        <v>-348419</v>
      </c>
      <c r="D5985" s="11" t="s">
        <v>78</v>
      </c>
    </row>
    <row r="5986" spans="1:4">
      <c r="A5986">
        <v>5982</v>
      </c>
      <c r="B5986" s="14">
        <f>'BudgetSum 2-3'!J7</f>
        <v>0</v>
      </c>
      <c r="C5986" s="5">
        <f t="shared" si="92"/>
        <v>5982</v>
      </c>
      <c r="D5986" s="11" t="s">
        <v>78</v>
      </c>
    </row>
    <row r="5987" spans="1:4">
      <c r="A5987">
        <v>5983</v>
      </c>
      <c r="B5987" s="14">
        <f>'BudgetSum 2-3'!J8</f>
        <v>0</v>
      </c>
      <c r="C5987" s="5">
        <f t="shared" si="92"/>
        <v>5983</v>
      </c>
      <c r="D5987" s="11" t="s">
        <v>78</v>
      </c>
    </row>
    <row r="5988" spans="1:4">
      <c r="A5988">
        <v>5984</v>
      </c>
      <c r="B5988" s="14">
        <f>'BudgetSum 2-3'!J9</f>
        <v>354400</v>
      </c>
      <c r="C5988" s="5">
        <f t="shared" si="92"/>
        <v>-348416</v>
      </c>
      <c r="D5988" s="11" t="s">
        <v>78</v>
      </c>
    </row>
    <row r="5989" spans="1:4">
      <c r="A5989">
        <v>5985</v>
      </c>
      <c r="B5989" s="14">
        <f>'BudgetSum 2-3'!J10</f>
        <v>0</v>
      </c>
      <c r="C5989" s="5">
        <f t="shared" si="92"/>
        <v>5985</v>
      </c>
      <c r="D5989" s="11" t="s">
        <v>78</v>
      </c>
    </row>
    <row r="5990" spans="1:4">
      <c r="A5990">
        <v>5986</v>
      </c>
      <c r="B5990" s="14">
        <f>'BudgetSum 2-3'!J11</f>
        <v>354400</v>
      </c>
      <c r="C5990" s="5">
        <f t="shared" si="92"/>
        <v>-348414</v>
      </c>
      <c r="D5990" s="11" t="s">
        <v>78</v>
      </c>
    </row>
    <row r="5991" spans="1:4">
      <c r="A5991">
        <v>5987</v>
      </c>
      <c r="B5991" s="14">
        <f>'BudgetSum 2-3'!J17</f>
        <v>0</v>
      </c>
      <c r="C5991" s="5">
        <f t="shared" si="92"/>
        <v>5987</v>
      </c>
      <c r="D5991" s="11" t="s">
        <v>78</v>
      </c>
    </row>
    <row r="5992" spans="1:4">
      <c r="A5992">
        <v>5988</v>
      </c>
      <c r="B5992" s="14">
        <f>'BudgetSum 2-3'!J19</f>
        <v>352500</v>
      </c>
      <c r="C5992" s="5">
        <f t="shared" si="92"/>
        <v>-346512</v>
      </c>
      <c r="D5992" s="11" t="s">
        <v>78</v>
      </c>
    </row>
    <row r="5993" spans="1:4">
      <c r="A5993">
        <v>5989</v>
      </c>
      <c r="B5993" s="14">
        <f>'BudgetSum 2-3'!J20</f>
        <v>0</v>
      </c>
      <c r="C5993" s="5">
        <f t="shared" si="92"/>
        <v>5989</v>
      </c>
      <c r="D5993" s="11" t="s">
        <v>78</v>
      </c>
    </row>
    <row r="5994" spans="1:4">
      <c r="A5994">
        <v>5990</v>
      </c>
      <c r="B5994" s="14">
        <f>'BudgetSum 2-3'!J21</f>
        <v>352500</v>
      </c>
      <c r="C5994" s="5">
        <f t="shared" si="92"/>
        <v>-346510</v>
      </c>
      <c r="D5994" s="11" t="s">
        <v>78</v>
      </c>
    </row>
    <row r="5995" spans="1:4">
      <c r="A5995">
        <v>5991</v>
      </c>
      <c r="B5995" s="14">
        <f>'BudgetSum 2-3'!J22</f>
        <v>1900</v>
      </c>
      <c r="C5995" s="5">
        <f t="shared" si="92"/>
        <v>4091</v>
      </c>
      <c r="D5995" s="11" t="s">
        <v>78</v>
      </c>
    </row>
    <row r="5996" spans="1:4">
      <c r="A5996">
        <v>5992</v>
      </c>
      <c r="B5996" s="14">
        <f>'BudgetSum 2-3'!J28</f>
        <v>0</v>
      </c>
      <c r="C5996" s="5">
        <f t="shared" si="92"/>
        <v>5992</v>
      </c>
      <c r="D5996" s="11" t="s">
        <v>78</v>
      </c>
    </row>
    <row r="5997" spans="1:4">
      <c r="A5997" s="2">
        <v>5993</v>
      </c>
      <c r="B5997" s="14">
        <f>'BudgetSum 2-3'!J30</f>
        <v>0</v>
      </c>
      <c r="C5997" s="5">
        <f t="shared" si="92"/>
        <v>5993</v>
      </c>
      <c r="D5997" s="11" t="s">
        <v>78</v>
      </c>
    </row>
    <row r="5998" spans="1:4">
      <c r="A5998" s="2">
        <v>5994</v>
      </c>
      <c r="B5998" s="14">
        <f>'BudgetSum 2-3'!J35</f>
        <v>0</v>
      </c>
      <c r="C5998" s="5">
        <f t="shared" si="92"/>
        <v>5994</v>
      </c>
      <c r="D5998" s="11" t="s">
        <v>78</v>
      </c>
    </row>
    <row r="5999" spans="1:4">
      <c r="A5999" s="2">
        <v>5995</v>
      </c>
      <c r="B5999" s="14">
        <f>'BudgetSum 2-3'!J36</f>
        <v>0</v>
      </c>
      <c r="C5999" s="5">
        <f t="shared" si="92"/>
        <v>5995</v>
      </c>
      <c r="D5999" s="11" t="s">
        <v>78</v>
      </c>
    </row>
    <row r="6000" spans="1:4">
      <c r="A6000" s="2">
        <v>5996</v>
      </c>
      <c r="B6000" s="14">
        <f>'BudgetSum 2-3'!J37</f>
        <v>0</v>
      </c>
      <c r="C6000" s="5">
        <f t="shared" si="92"/>
        <v>5996</v>
      </c>
      <c r="D6000" s="11" t="s">
        <v>78</v>
      </c>
    </row>
    <row r="6001" spans="1:4">
      <c r="A6001" s="2">
        <v>5997</v>
      </c>
      <c r="B6001" s="14">
        <f>'BudgetSum 2-3'!J38</f>
        <v>0</v>
      </c>
      <c r="C6001" s="5">
        <f t="shared" si="92"/>
        <v>5997</v>
      </c>
      <c r="D6001" s="11" t="s">
        <v>78</v>
      </c>
    </row>
    <row r="6002" spans="1:4">
      <c r="A6002" s="2">
        <v>5998</v>
      </c>
      <c r="B6002" s="14">
        <f>'BudgetSum 2-3'!E39</f>
        <v>0</v>
      </c>
      <c r="C6002" s="5">
        <f t="shared" si="92"/>
        <v>5998</v>
      </c>
      <c r="D6002" s="11" t="s">
        <v>78</v>
      </c>
    </row>
    <row r="6003" spans="1:4">
      <c r="A6003" s="2">
        <v>5999</v>
      </c>
      <c r="B6003" s="14">
        <f>'BudgetSum 2-3'!E40</f>
        <v>0</v>
      </c>
      <c r="C6003" s="5">
        <f t="shared" si="92"/>
        <v>5999</v>
      </c>
      <c r="D6003" s="11" t="s">
        <v>78</v>
      </c>
    </row>
    <row r="6004" spans="1:4">
      <c r="A6004" s="2">
        <v>6000</v>
      </c>
      <c r="B6004" s="14">
        <f>'BudgetSum 2-3'!E41</f>
        <v>0</v>
      </c>
      <c r="C6004" s="5">
        <f t="shared" si="92"/>
        <v>6000</v>
      </c>
      <c r="D6004" s="11" t="s">
        <v>78</v>
      </c>
    </row>
    <row r="6005" spans="1:4">
      <c r="A6005" s="2">
        <v>6001</v>
      </c>
      <c r="B6005" s="14">
        <f>'BudgetSum 2-3'!E42</f>
        <v>0</v>
      </c>
      <c r="C6005" s="5">
        <f t="shared" si="92"/>
        <v>6001</v>
      </c>
      <c r="D6005" s="11" t="s">
        <v>78</v>
      </c>
    </row>
    <row r="6006" spans="1:4">
      <c r="A6006" s="2">
        <v>6002</v>
      </c>
      <c r="B6006" s="14">
        <f>'BudgetSum 2-3'!C44</f>
        <v>0</v>
      </c>
      <c r="C6006" s="5">
        <f t="shared" si="92"/>
        <v>6002</v>
      </c>
      <c r="D6006" s="11" t="s">
        <v>78</v>
      </c>
    </row>
    <row r="6007" spans="1:4">
      <c r="A6007" s="2">
        <v>6003</v>
      </c>
      <c r="B6007" s="14">
        <f>'BudgetSum 2-3'!D44</f>
        <v>0</v>
      </c>
      <c r="C6007" s="5">
        <f t="shared" si="92"/>
        <v>6003</v>
      </c>
      <c r="D6007" s="11" t="s">
        <v>78</v>
      </c>
    </row>
    <row r="6008" spans="1:4">
      <c r="A6008" s="2">
        <v>6004</v>
      </c>
      <c r="B6008" s="14">
        <f>'BudgetSum 2-3'!E44</f>
        <v>0</v>
      </c>
      <c r="C6008" s="5">
        <f t="shared" si="92"/>
        <v>6004</v>
      </c>
      <c r="D6008" s="11" t="s">
        <v>78</v>
      </c>
    </row>
    <row r="6009" spans="1:4">
      <c r="A6009" s="2">
        <v>6005</v>
      </c>
      <c r="B6009" s="14">
        <f>'BudgetSum 2-3'!F44</f>
        <v>0</v>
      </c>
      <c r="C6009" s="5">
        <f t="shared" si="92"/>
        <v>6005</v>
      </c>
      <c r="D6009" s="11" t="s">
        <v>78</v>
      </c>
    </row>
    <row r="6010" spans="1:4">
      <c r="A6010" s="1">
        <v>6006</v>
      </c>
      <c r="B6010" s="14">
        <f>'BudgetSum 2-3'!G44</f>
        <v>0</v>
      </c>
      <c r="C6010" s="5">
        <f t="shared" si="92"/>
        <v>6006</v>
      </c>
      <c r="D6010" s="11" t="s">
        <v>78</v>
      </c>
    </row>
    <row r="6011" spans="1:4">
      <c r="A6011" s="1">
        <v>6007</v>
      </c>
      <c r="B6011" s="14">
        <f>'BudgetSum 2-3'!H43</f>
        <v>0</v>
      </c>
      <c r="C6011" s="5">
        <f t="shared" si="92"/>
        <v>6007</v>
      </c>
      <c r="D6011" s="11" t="s">
        <v>78</v>
      </c>
    </row>
    <row r="6012" spans="1:4">
      <c r="A6012" s="1">
        <v>6008</v>
      </c>
      <c r="B6012" s="14">
        <f>'BudgetSum 2-3'!H44</f>
        <v>0</v>
      </c>
      <c r="C6012" s="5">
        <f t="shared" si="92"/>
        <v>6008</v>
      </c>
      <c r="D6012" s="11" t="s">
        <v>78</v>
      </c>
    </row>
    <row r="6013" spans="1:4">
      <c r="A6013" s="1">
        <v>6009</v>
      </c>
      <c r="B6013" s="14">
        <f>'BudgetSum 2-3'!K44</f>
        <v>0</v>
      </c>
      <c r="C6013" s="5">
        <f t="shared" si="92"/>
        <v>6009</v>
      </c>
      <c r="D6013" s="11" t="s">
        <v>78</v>
      </c>
    </row>
    <row r="6014" spans="1:4">
      <c r="A6014" s="1">
        <v>6010</v>
      </c>
      <c r="B6014" s="14">
        <f>'BudgetSum 2-3'!J46</f>
        <v>0</v>
      </c>
      <c r="C6014" s="5">
        <f t="shared" si="92"/>
        <v>6010</v>
      </c>
      <c r="D6014" s="11" t="s">
        <v>78</v>
      </c>
    </row>
    <row r="6015" spans="1:4">
      <c r="A6015" s="1">
        <v>6011</v>
      </c>
      <c r="B6015" s="14">
        <f>'BudgetSum 2-3'!C57</f>
        <v>0</v>
      </c>
      <c r="C6015" s="5">
        <f t="shared" si="92"/>
        <v>6011</v>
      </c>
      <c r="D6015" s="11" t="s">
        <v>78</v>
      </c>
    </row>
    <row r="6016" spans="1:4">
      <c r="A6016" s="1">
        <v>6012</v>
      </c>
      <c r="B6016" s="14">
        <f>'BudgetSum 2-3'!D57</f>
        <v>0</v>
      </c>
      <c r="C6016" s="5">
        <f t="shared" si="92"/>
        <v>6012</v>
      </c>
      <c r="D6016" s="11" t="s">
        <v>78</v>
      </c>
    </row>
    <row r="6017" spans="1:4">
      <c r="A6017" s="1">
        <v>6013</v>
      </c>
      <c r="B6017" s="14">
        <f>'BudgetSum 2-3'!H57</f>
        <v>0</v>
      </c>
      <c r="C6017" s="5">
        <f t="shared" si="92"/>
        <v>6013</v>
      </c>
      <c r="D6017" s="11" t="s">
        <v>78</v>
      </c>
    </row>
    <row r="6018" spans="1:4">
      <c r="A6018" s="1">
        <v>6014</v>
      </c>
      <c r="B6018" s="15">
        <f>'BudgetSum 2-3'!C61</f>
        <v>0</v>
      </c>
      <c r="C6018" s="5">
        <f t="shared" si="92"/>
        <v>6014</v>
      </c>
      <c r="D6018" s="11" t="s">
        <v>78</v>
      </c>
    </row>
    <row r="6019" spans="1:4">
      <c r="A6019">
        <v>6015</v>
      </c>
      <c r="B6019" s="15">
        <f>'BudgetSum 2-3'!D61</f>
        <v>0</v>
      </c>
      <c r="C6019" s="5">
        <f t="shared" si="92"/>
        <v>6015</v>
      </c>
      <c r="D6019" s="11" t="s">
        <v>78</v>
      </c>
    </row>
    <row r="6020" spans="1:4">
      <c r="A6020">
        <v>6016</v>
      </c>
      <c r="B6020" s="15">
        <f>'BudgetSum 2-3'!H61</f>
        <v>0</v>
      </c>
      <c r="C6020" s="5">
        <f t="shared" si="92"/>
        <v>6016</v>
      </c>
      <c r="D6020" s="11" t="s">
        <v>78</v>
      </c>
    </row>
    <row r="6021" spans="1:4">
      <c r="A6021">
        <v>6017</v>
      </c>
      <c r="B6021" s="15">
        <f>'BudgetSum 2-3'!C65</f>
        <v>0</v>
      </c>
      <c r="C6021" s="5">
        <f t="shared" si="92"/>
        <v>6017</v>
      </c>
      <c r="D6021" s="11" t="s">
        <v>78</v>
      </c>
    </row>
    <row r="6022" spans="1:4">
      <c r="A6022">
        <v>6018</v>
      </c>
      <c r="B6022" s="15">
        <f>'BudgetSum 2-3'!D65</f>
        <v>0</v>
      </c>
      <c r="C6022" s="5">
        <f t="shared" si="92"/>
        <v>6018</v>
      </c>
      <c r="D6022" s="11" t="s">
        <v>78</v>
      </c>
    </row>
    <row r="6023" spans="1:4">
      <c r="A6023">
        <v>6019</v>
      </c>
      <c r="B6023" s="15">
        <f>'BudgetSum 2-3'!C69</f>
        <v>0</v>
      </c>
      <c r="C6023" s="5">
        <f t="shared" ref="C6023:C6086" si="93">A6023-B6023</f>
        <v>6019</v>
      </c>
      <c r="D6023" s="11" t="s">
        <v>78</v>
      </c>
    </row>
    <row r="6024" spans="1:4">
      <c r="A6024">
        <v>6020</v>
      </c>
      <c r="B6024" s="15">
        <f>'BudgetSum 2-3'!D69</f>
        <v>0</v>
      </c>
      <c r="C6024" s="5">
        <f t="shared" si="93"/>
        <v>6020</v>
      </c>
      <c r="D6024" s="11" t="s">
        <v>78</v>
      </c>
    </row>
    <row r="6025" spans="1:4">
      <c r="A6025">
        <v>6021</v>
      </c>
      <c r="B6025" s="15">
        <f>'BudgetSum 2-3'!C73</f>
        <v>0</v>
      </c>
      <c r="C6025" s="5">
        <f t="shared" si="93"/>
        <v>6021</v>
      </c>
      <c r="D6025" s="11" t="s">
        <v>78</v>
      </c>
    </row>
    <row r="6026" spans="1:4">
      <c r="A6026">
        <v>6022</v>
      </c>
      <c r="B6026" s="15">
        <f>'BudgetSum 2-3'!D73</f>
        <v>0</v>
      </c>
      <c r="C6026" s="5">
        <f t="shared" si="93"/>
        <v>6022</v>
      </c>
      <c r="D6026" s="11" t="s">
        <v>78</v>
      </c>
    </row>
    <row r="6027" spans="1:4">
      <c r="A6027" s="3">
        <v>6023</v>
      </c>
      <c r="C6027" s="5">
        <f t="shared" si="93"/>
        <v>6023</v>
      </c>
      <c r="D6027" s="11" t="s">
        <v>78</v>
      </c>
    </row>
    <row r="6028" spans="1:4">
      <c r="A6028">
        <v>6024</v>
      </c>
      <c r="B6028" s="14">
        <f>'BudgetSum 2-3'!C77</f>
        <v>0</v>
      </c>
      <c r="C6028" s="5">
        <f t="shared" si="93"/>
        <v>6024</v>
      </c>
      <c r="D6028" s="11" t="s">
        <v>78</v>
      </c>
    </row>
    <row r="6029" spans="1:4">
      <c r="A6029">
        <v>6025</v>
      </c>
      <c r="B6029" s="14">
        <f>'BudgetSum 2-3'!D77</f>
        <v>0</v>
      </c>
      <c r="C6029" s="5">
        <f t="shared" si="93"/>
        <v>6025</v>
      </c>
      <c r="D6029" s="11" t="s">
        <v>78</v>
      </c>
    </row>
    <row r="6030" spans="1:4">
      <c r="A6030">
        <v>6026</v>
      </c>
      <c r="B6030" s="14">
        <f>'BudgetSum 2-3'!F77</f>
        <v>0</v>
      </c>
      <c r="C6030" s="5">
        <f t="shared" si="93"/>
        <v>6026</v>
      </c>
      <c r="D6030" s="11" t="s">
        <v>78</v>
      </c>
    </row>
    <row r="6031" spans="1:4">
      <c r="A6031">
        <v>6027</v>
      </c>
      <c r="B6031" s="14">
        <f>'BudgetSum 2-3'!G77</f>
        <v>0</v>
      </c>
      <c r="C6031" s="5">
        <f t="shared" si="93"/>
        <v>6027</v>
      </c>
      <c r="D6031" s="11" t="s">
        <v>78</v>
      </c>
    </row>
    <row r="6032" spans="1:4">
      <c r="A6032">
        <v>6028</v>
      </c>
      <c r="B6032" s="14">
        <f>'BudgetSum 2-3'!H77</f>
        <v>0</v>
      </c>
      <c r="C6032" s="5">
        <f t="shared" si="93"/>
        <v>6028</v>
      </c>
      <c r="D6032" s="11" t="s">
        <v>78</v>
      </c>
    </row>
    <row r="6033" spans="1:4">
      <c r="A6033">
        <v>6029</v>
      </c>
      <c r="B6033" s="14">
        <f>'BudgetSum 2-3'!K77</f>
        <v>0</v>
      </c>
      <c r="C6033" s="5">
        <f t="shared" si="93"/>
        <v>6029</v>
      </c>
      <c r="D6033" s="11" t="s">
        <v>78</v>
      </c>
    </row>
    <row r="6034" spans="1:4">
      <c r="A6034">
        <v>6030</v>
      </c>
      <c r="B6034" s="14">
        <f>'BudgetSum 2-3'!G78</f>
        <v>0</v>
      </c>
      <c r="C6034" s="5">
        <f t="shared" si="93"/>
        <v>6030</v>
      </c>
      <c r="D6034" s="11" t="s">
        <v>78</v>
      </c>
    </row>
    <row r="6035" spans="1:4">
      <c r="A6035">
        <v>6031</v>
      </c>
      <c r="B6035" s="14">
        <f>'BudgetSum 2-3'!I78</f>
        <v>0</v>
      </c>
      <c r="C6035" s="5">
        <f t="shared" si="93"/>
        <v>6031</v>
      </c>
      <c r="D6035" s="11" t="s">
        <v>78</v>
      </c>
    </row>
    <row r="6036" spans="1:4">
      <c r="A6036">
        <v>6032</v>
      </c>
      <c r="B6036" s="14">
        <f>'BudgetSum 2-3'!J78</f>
        <v>0</v>
      </c>
      <c r="C6036" s="5">
        <f t="shared" si="93"/>
        <v>6032</v>
      </c>
      <c r="D6036" s="11" t="s">
        <v>78</v>
      </c>
    </row>
    <row r="6037" spans="1:4">
      <c r="A6037">
        <v>6033</v>
      </c>
      <c r="B6037" s="14">
        <f>'BudgetSum 2-3'!K78</f>
        <v>0</v>
      </c>
      <c r="C6037" s="5">
        <f t="shared" si="93"/>
        <v>6033</v>
      </c>
      <c r="D6037" s="11" t="s">
        <v>78</v>
      </c>
    </row>
    <row r="6038" spans="1:4">
      <c r="A6038">
        <v>6034</v>
      </c>
      <c r="B6038" s="14">
        <f>'BudgetSum 2-3'!J79</f>
        <v>0</v>
      </c>
      <c r="C6038" s="5">
        <f t="shared" si="93"/>
        <v>6034</v>
      </c>
      <c r="D6038" s="11" t="s">
        <v>78</v>
      </c>
    </row>
    <row r="6039" spans="1:4">
      <c r="A6039">
        <v>6035</v>
      </c>
      <c r="B6039" s="14">
        <f>'BudgetSum 2-3'!J80</f>
        <v>0</v>
      </c>
      <c r="C6039" s="5">
        <f t="shared" si="93"/>
        <v>6035</v>
      </c>
      <c r="D6039" s="11" t="s">
        <v>78</v>
      </c>
    </row>
    <row r="6040" spans="1:4">
      <c r="A6040">
        <v>6036</v>
      </c>
      <c r="B6040" s="14">
        <f>'BudgetSum 2-3'!J81</f>
        <v>404039</v>
      </c>
      <c r="C6040" s="5">
        <f t="shared" si="93"/>
        <v>-398003</v>
      </c>
      <c r="D6040" s="11" t="s">
        <v>78</v>
      </c>
    </row>
    <row r="6041" spans="1:4">
      <c r="A6041">
        <v>6037</v>
      </c>
      <c r="B6041" s="14">
        <f>'CashSum 4'!J3</f>
        <v>402139</v>
      </c>
      <c r="C6041" s="5">
        <f t="shared" si="93"/>
        <v>-396102</v>
      </c>
      <c r="D6041" s="11" t="s">
        <v>78</v>
      </c>
    </row>
    <row r="6042" spans="1:4">
      <c r="A6042">
        <v>6038</v>
      </c>
      <c r="B6042" s="14">
        <f>'CashSum 4'!J4</f>
        <v>354400</v>
      </c>
      <c r="C6042" s="5">
        <f t="shared" si="93"/>
        <v>-348362</v>
      </c>
      <c r="D6042" s="11" t="s">
        <v>78</v>
      </c>
    </row>
    <row r="6043" spans="1:4">
      <c r="A6043">
        <v>6039</v>
      </c>
      <c r="B6043" s="14">
        <f>'CashSum 4'!D6</f>
        <v>0</v>
      </c>
      <c r="C6043" s="5">
        <f t="shared" si="93"/>
        <v>6039</v>
      </c>
      <c r="D6043" s="11" t="s">
        <v>78</v>
      </c>
    </row>
    <row r="6044" spans="1:4">
      <c r="A6044">
        <v>6040</v>
      </c>
      <c r="B6044" s="14">
        <f>'CashSum 4'!F6</f>
        <v>0</v>
      </c>
      <c r="C6044" s="5">
        <f t="shared" si="93"/>
        <v>6040</v>
      </c>
      <c r="D6044" s="11" t="s">
        <v>78</v>
      </c>
    </row>
    <row r="6045" spans="1:4">
      <c r="A6045">
        <v>6041</v>
      </c>
      <c r="B6045" s="14">
        <f>'CashSum 4'!J6</f>
        <v>0</v>
      </c>
      <c r="C6045" s="5">
        <f t="shared" si="93"/>
        <v>6041</v>
      </c>
      <c r="D6045" s="11" t="s">
        <v>78</v>
      </c>
    </row>
    <row r="6046" spans="1:4">
      <c r="A6046">
        <v>6042</v>
      </c>
      <c r="B6046" s="14">
        <f>'CashSum 4'!E8</f>
        <v>0</v>
      </c>
      <c r="C6046" s="5">
        <f t="shared" si="93"/>
        <v>6042</v>
      </c>
      <c r="D6046" s="11" t="s">
        <v>78</v>
      </c>
    </row>
    <row r="6047" spans="1:4">
      <c r="A6047">
        <v>6043</v>
      </c>
      <c r="B6047" s="14">
        <f>'CashSum 4'!F8</f>
        <v>0</v>
      </c>
      <c r="C6047" s="5">
        <f t="shared" si="93"/>
        <v>6043</v>
      </c>
      <c r="D6047" s="11" t="s">
        <v>78</v>
      </c>
    </row>
    <row r="6048" spans="1:4">
      <c r="A6048">
        <v>6044</v>
      </c>
      <c r="B6048" s="14">
        <f>'CashSum 4'!G8</f>
        <v>0</v>
      </c>
      <c r="C6048" s="5">
        <f t="shared" si="93"/>
        <v>6044</v>
      </c>
      <c r="D6048" s="11" t="s">
        <v>78</v>
      </c>
    </row>
    <row r="6049" spans="1:4">
      <c r="A6049">
        <v>6045</v>
      </c>
      <c r="B6049" s="14">
        <f>'CashSum 4'!J8</f>
        <v>0</v>
      </c>
      <c r="C6049" s="5">
        <f t="shared" si="93"/>
        <v>6045</v>
      </c>
      <c r="D6049" s="11" t="s">
        <v>78</v>
      </c>
    </row>
    <row r="6050" spans="1:4">
      <c r="A6050">
        <v>6046</v>
      </c>
      <c r="B6050" s="14">
        <f>'CashSum 4'!E9</f>
        <v>0</v>
      </c>
      <c r="C6050" s="5">
        <f t="shared" si="93"/>
        <v>6046</v>
      </c>
      <c r="D6050" s="11" t="s">
        <v>78</v>
      </c>
    </row>
    <row r="6051" spans="1:4">
      <c r="A6051">
        <v>6047</v>
      </c>
      <c r="B6051" s="14">
        <f>'CashSum 4'!F9</f>
        <v>0</v>
      </c>
      <c r="C6051" s="5">
        <f t="shared" si="93"/>
        <v>6047</v>
      </c>
      <c r="D6051" s="11" t="s">
        <v>78</v>
      </c>
    </row>
    <row r="6052" spans="1:4">
      <c r="A6052">
        <v>6048</v>
      </c>
      <c r="B6052" s="14">
        <f>'CashSum 4'!G9</f>
        <v>0</v>
      </c>
      <c r="C6052" s="5">
        <f t="shared" si="93"/>
        <v>6048</v>
      </c>
      <c r="D6052" s="11" t="s">
        <v>78</v>
      </c>
    </row>
    <row r="6053" spans="1:4">
      <c r="A6053">
        <v>6049</v>
      </c>
      <c r="B6053" s="14">
        <f>'CashSum 4'!J10</f>
        <v>0</v>
      </c>
      <c r="C6053" s="5">
        <f t="shared" si="93"/>
        <v>6049</v>
      </c>
      <c r="D6053" s="11" t="s">
        <v>78</v>
      </c>
    </row>
    <row r="6054" spans="1:4">
      <c r="A6054">
        <v>6050</v>
      </c>
      <c r="B6054" s="14">
        <f>'CashSum 4'!J11</f>
        <v>354400</v>
      </c>
      <c r="C6054" s="5">
        <f t="shared" si="93"/>
        <v>-348350</v>
      </c>
      <c r="D6054" s="11" t="s">
        <v>78</v>
      </c>
    </row>
    <row r="6055" spans="1:4">
      <c r="A6055">
        <v>6051</v>
      </c>
      <c r="B6055" s="14">
        <f>'CashSum 4'!J12</f>
        <v>756539</v>
      </c>
      <c r="C6055" s="5">
        <f t="shared" si="93"/>
        <v>-750488</v>
      </c>
      <c r="D6055" s="11" t="s">
        <v>78</v>
      </c>
    </row>
    <row r="6056" spans="1:4">
      <c r="A6056">
        <v>6052</v>
      </c>
      <c r="B6056" s="14">
        <f>'CashSum 4'!J13</f>
        <v>352500</v>
      </c>
      <c r="C6056" s="5">
        <f t="shared" si="93"/>
        <v>-346448</v>
      </c>
      <c r="D6056" s="11" t="s">
        <v>78</v>
      </c>
    </row>
    <row r="6057" spans="1:4">
      <c r="A6057">
        <v>6053</v>
      </c>
      <c r="B6057" s="14">
        <f>'CashSum 4'!J16</f>
        <v>0</v>
      </c>
      <c r="C6057" s="5">
        <f t="shared" si="93"/>
        <v>6053</v>
      </c>
      <c r="D6057" s="11" t="s">
        <v>78</v>
      </c>
    </row>
    <row r="6058" spans="1:4">
      <c r="A6058">
        <v>6054</v>
      </c>
      <c r="B6058" s="14">
        <f>'CashSum 4'!J17</f>
        <v>0</v>
      </c>
      <c r="C6058" s="5">
        <f t="shared" si="93"/>
        <v>6054</v>
      </c>
      <c r="D6058" s="11" t="s">
        <v>78</v>
      </c>
    </row>
    <row r="6059" spans="1:4">
      <c r="A6059">
        <v>6055</v>
      </c>
      <c r="B6059" s="14">
        <f>'CashSum 4'!J19</f>
        <v>0</v>
      </c>
      <c r="C6059" s="5">
        <f t="shared" si="93"/>
        <v>6055</v>
      </c>
      <c r="D6059" s="11" t="s">
        <v>78</v>
      </c>
    </row>
    <row r="6060" spans="1:4">
      <c r="A6060">
        <v>6056</v>
      </c>
      <c r="B6060" s="14">
        <f>'CashSum 4'!J20</f>
        <v>352500</v>
      </c>
      <c r="C6060" s="5">
        <f t="shared" si="93"/>
        <v>-346444</v>
      </c>
      <c r="D6060" s="11" t="s">
        <v>78</v>
      </c>
    </row>
    <row r="6061" spans="1:4">
      <c r="A6061">
        <v>6057</v>
      </c>
      <c r="B6061" s="14">
        <f>'CashSum 4'!J21</f>
        <v>404039</v>
      </c>
      <c r="C6061" s="5">
        <f t="shared" si="93"/>
        <v>-397982</v>
      </c>
      <c r="D6061" s="11" t="s">
        <v>78</v>
      </c>
    </row>
    <row r="6062" spans="1:4">
      <c r="A6062">
        <v>6058</v>
      </c>
      <c r="B6062" s="14">
        <f>'EstRev 5-10'!J5</f>
        <v>323500</v>
      </c>
      <c r="C6062" s="5">
        <f t="shared" si="93"/>
        <v>-317442</v>
      </c>
      <c r="D6062" s="11" t="s">
        <v>78</v>
      </c>
    </row>
    <row r="6063" spans="1:4">
      <c r="A6063">
        <v>6059</v>
      </c>
      <c r="B6063" s="14">
        <f>'EstRev 5-10'!H7</f>
        <v>0</v>
      </c>
      <c r="C6063" s="5">
        <f t="shared" si="93"/>
        <v>6059</v>
      </c>
      <c r="D6063" s="11" t="s">
        <v>78</v>
      </c>
    </row>
    <row r="6064" spans="1:4">
      <c r="A6064">
        <v>6060</v>
      </c>
      <c r="B6064" s="14">
        <f>'EstRev 5-10'!H9</f>
        <v>0</v>
      </c>
      <c r="C6064" s="5">
        <f t="shared" si="93"/>
        <v>6060</v>
      </c>
      <c r="D6064" s="11" t="s">
        <v>78</v>
      </c>
    </row>
    <row r="6065" spans="1:4">
      <c r="A6065">
        <v>6061</v>
      </c>
      <c r="B6065" s="14">
        <f>'EstRev 5-10'!J11</f>
        <v>0</v>
      </c>
      <c r="C6065" s="5">
        <f t="shared" si="93"/>
        <v>6061</v>
      </c>
      <c r="D6065" s="11" t="s">
        <v>78</v>
      </c>
    </row>
    <row r="6066" spans="1:4">
      <c r="A6066">
        <v>6062</v>
      </c>
      <c r="B6066" s="14">
        <f>'EstRev 5-10'!J12</f>
        <v>323500</v>
      </c>
      <c r="C6066" s="5">
        <f t="shared" si="93"/>
        <v>-317438</v>
      </c>
      <c r="D6066" s="11" t="s">
        <v>78</v>
      </c>
    </row>
    <row r="6067" spans="1:4">
      <c r="A6067">
        <v>6063</v>
      </c>
      <c r="B6067" s="14">
        <f>'EstRev 5-10'!J14</f>
        <v>0</v>
      </c>
      <c r="C6067" s="5">
        <f t="shared" si="93"/>
        <v>6063</v>
      </c>
      <c r="D6067" s="11" t="s">
        <v>78</v>
      </c>
    </row>
    <row r="6068" spans="1:4">
      <c r="A6068">
        <v>6064</v>
      </c>
      <c r="B6068" s="14">
        <f>'EstRev 5-10'!J15</f>
        <v>0</v>
      </c>
      <c r="C6068" s="5">
        <f t="shared" si="93"/>
        <v>6064</v>
      </c>
      <c r="D6068" s="11" t="s">
        <v>78</v>
      </c>
    </row>
    <row r="6069" spans="1:4">
      <c r="A6069">
        <v>6065</v>
      </c>
      <c r="B6069" s="14">
        <f>'EstRev 5-10'!J16</f>
        <v>0</v>
      </c>
      <c r="C6069" s="5">
        <f t="shared" si="93"/>
        <v>6065</v>
      </c>
      <c r="D6069" s="11" t="s">
        <v>78</v>
      </c>
    </row>
    <row r="6070" spans="1:4">
      <c r="A6070">
        <v>6066</v>
      </c>
      <c r="B6070" s="14">
        <f>'EstRev 5-10'!J17</f>
        <v>0</v>
      </c>
      <c r="C6070" s="5">
        <f t="shared" si="93"/>
        <v>6066</v>
      </c>
      <c r="D6070" s="11" t="s">
        <v>78</v>
      </c>
    </row>
    <row r="6071" spans="1:4">
      <c r="A6071">
        <v>6067</v>
      </c>
      <c r="B6071" s="14">
        <f>'EstRev 5-10'!J18</f>
        <v>0</v>
      </c>
      <c r="C6071" s="5">
        <f t="shared" si="93"/>
        <v>6067</v>
      </c>
      <c r="D6071" s="11" t="s">
        <v>78</v>
      </c>
    </row>
    <row r="6072" spans="1:4">
      <c r="A6072">
        <v>6068</v>
      </c>
      <c r="B6072" s="14">
        <f>'EstRev 5-10'!C23</f>
        <v>0</v>
      </c>
      <c r="C6072" s="5">
        <f t="shared" si="93"/>
        <v>6068</v>
      </c>
      <c r="D6072" s="11" t="s">
        <v>78</v>
      </c>
    </row>
    <row r="6073" spans="1:4">
      <c r="A6073">
        <v>6069</v>
      </c>
      <c r="B6073" s="14">
        <f>'EstRev 5-10'!C27</f>
        <v>0</v>
      </c>
      <c r="C6073" s="5">
        <f t="shared" si="93"/>
        <v>6069</v>
      </c>
      <c r="D6073" s="11" t="s">
        <v>78</v>
      </c>
    </row>
    <row r="6074" spans="1:4">
      <c r="A6074">
        <v>6070</v>
      </c>
      <c r="B6074" s="14">
        <f>'EstRev 5-10'!C31</f>
        <v>0</v>
      </c>
      <c r="C6074" s="5">
        <f t="shared" si="93"/>
        <v>6070</v>
      </c>
      <c r="D6074" s="11" t="s">
        <v>78</v>
      </c>
    </row>
    <row r="6075" spans="1:4">
      <c r="A6075">
        <v>6071</v>
      </c>
      <c r="B6075" s="14">
        <f>'EstRev 5-10'!C35</f>
        <v>0</v>
      </c>
      <c r="C6075" s="5">
        <f t="shared" si="93"/>
        <v>6071</v>
      </c>
      <c r="D6075" s="11" t="s">
        <v>78</v>
      </c>
    </row>
    <row r="6076" spans="1:4">
      <c r="A6076">
        <v>6072</v>
      </c>
      <c r="B6076" s="14">
        <f>'EstRev 5-10'!C39</f>
        <v>0</v>
      </c>
      <c r="C6076" s="5">
        <f t="shared" si="93"/>
        <v>6072</v>
      </c>
      <c r="D6076" s="11" t="s">
        <v>78</v>
      </c>
    </row>
    <row r="6077" spans="1:4">
      <c r="A6077">
        <v>6073</v>
      </c>
      <c r="B6077" s="14">
        <f>'EstRev 5-10'!F46</f>
        <v>0</v>
      </c>
      <c r="C6077" s="5">
        <f t="shared" si="93"/>
        <v>6073</v>
      </c>
      <c r="D6077" s="11" t="s">
        <v>78</v>
      </c>
    </row>
    <row r="6078" spans="1:4">
      <c r="A6078">
        <v>6074</v>
      </c>
      <c r="B6078" s="14">
        <f>'EstRev 5-10'!F50</f>
        <v>0</v>
      </c>
      <c r="C6078" s="5">
        <f t="shared" si="93"/>
        <v>6074</v>
      </c>
      <c r="D6078" s="11" t="s">
        <v>78</v>
      </c>
    </row>
    <row r="6079" spans="1:4">
      <c r="A6079">
        <v>6075</v>
      </c>
      <c r="B6079" s="14">
        <f>'EstRev 5-10'!F54</f>
        <v>0</v>
      </c>
      <c r="C6079" s="5">
        <f t="shared" si="93"/>
        <v>6075</v>
      </c>
      <c r="D6079" s="11" t="s">
        <v>78</v>
      </c>
    </row>
    <row r="6080" spans="1:4">
      <c r="A6080">
        <v>6076</v>
      </c>
      <c r="B6080" s="14">
        <f>'EstRev 5-10'!F58</f>
        <v>0</v>
      </c>
      <c r="C6080" s="5">
        <f t="shared" si="93"/>
        <v>6076</v>
      </c>
      <c r="D6080" s="11" t="s">
        <v>78</v>
      </c>
    </row>
    <row r="6081" spans="1:4">
      <c r="A6081">
        <v>6077</v>
      </c>
      <c r="B6081" s="14">
        <f>'EstRev 5-10'!F62</f>
        <v>0</v>
      </c>
      <c r="C6081" s="5">
        <f t="shared" si="93"/>
        <v>6077</v>
      </c>
      <c r="D6081" s="11" t="s">
        <v>78</v>
      </c>
    </row>
    <row r="6082" spans="1:4">
      <c r="A6082">
        <v>6078</v>
      </c>
      <c r="B6082" s="14">
        <f>'EstRev 5-10'!J65</f>
        <v>4000</v>
      </c>
      <c r="C6082" s="5">
        <f t="shared" si="93"/>
        <v>2078</v>
      </c>
      <c r="D6082" s="11" t="s">
        <v>78</v>
      </c>
    </row>
    <row r="6083" spans="1:4">
      <c r="A6083">
        <v>6079</v>
      </c>
      <c r="B6083" s="14">
        <f>'EstRev 5-10'!J66</f>
        <v>0</v>
      </c>
      <c r="C6083" s="5">
        <f t="shared" si="93"/>
        <v>6079</v>
      </c>
      <c r="D6083" s="11" t="s">
        <v>78</v>
      </c>
    </row>
    <row r="6084" spans="1:4">
      <c r="A6084">
        <v>6080</v>
      </c>
      <c r="B6084" s="14">
        <f>'EstRev 5-10'!J67</f>
        <v>4000</v>
      </c>
      <c r="C6084" s="5">
        <f t="shared" si="93"/>
        <v>2080</v>
      </c>
      <c r="D6084" s="11" t="s">
        <v>78</v>
      </c>
    </row>
    <row r="6085" spans="1:4">
      <c r="A6085">
        <v>6081</v>
      </c>
      <c r="B6085" s="14">
        <f>'EstRev 5-10'!C97</f>
        <v>0</v>
      </c>
      <c r="C6085" s="5">
        <f t="shared" si="93"/>
        <v>6081</v>
      </c>
      <c r="D6085" s="11" t="s">
        <v>78</v>
      </c>
    </row>
    <row r="6086" spans="1:4">
      <c r="A6086">
        <v>6082</v>
      </c>
      <c r="B6086" s="14">
        <f>'EstRev 5-10'!D97</f>
        <v>0</v>
      </c>
      <c r="C6086" s="5">
        <f t="shared" si="93"/>
        <v>6082</v>
      </c>
      <c r="D6086" s="11" t="s">
        <v>78</v>
      </c>
    </row>
    <row r="6087" spans="1:4">
      <c r="A6087">
        <v>6083</v>
      </c>
      <c r="B6087" s="14">
        <f>'EstRev 5-10'!E97</f>
        <v>0</v>
      </c>
      <c r="C6087" s="5">
        <f t="shared" ref="C6087:C6150" si="94">A6087-B6087</f>
        <v>6083</v>
      </c>
      <c r="D6087" s="11" t="s">
        <v>78</v>
      </c>
    </row>
    <row r="6088" spans="1:4">
      <c r="A6088">
        <v>6084</v>
      </c>
      <c r="B6088" s="14">
        <f>'EstRev 5-10'!F97</f>
        <v>0</v>
      </c>
      <c r="C6088" s="5">
        <f t="shared" si="94"/>
        <v>6084</v>
      </c>
      <c r="D6088" s="11" t="s">
        <v>78</v>
      </c>
    </row>
    <row r="6089" spans="1:4">
      <c r="A6089">
        <v>6085</v>
      </c>
      <c r="B6089" s="14">
        <f>'EstRev 5-10'!G97</f>
        <v>0</v>
      </c>
      <c r="C6089" s="5">
        <f t="shared" si="94"/>
        <v>6085</v>
      </c>
      <c r="D6089" s="11" t="s">
        <v>78</v>
      </c>
    </row>
    <row r="6090" spans="1:4">
      <c r="A6090">
        <v>6086</v>
      </c>
      <c r="B6090" s="14">
        <f>'EstRev 5-10'!H97</f>
        <v>0</v>
      </c>
      <c r="C6090" s="5">
        <f t="shared" si="94"/>
        <v>6086</v>
      </c>
      <c r="D6090" s="11" t="s">
        <v>78</v>
      </c>
    </row>
    <row r="6091" spans="1:4">
      <c r="A6091">
        <v>6087</v>
      </c>
      <c r="B6091" s="14">
        <f>'EstRev 5-10'!I97</f>
        <v>0</v>
      </c>
      <c r="C6091" s="5">
        <f t="shared" si="94"/>
        <v>6087</v>
      </c>
      <c r="D6091" s="11" t="s">
        <v>78</v>
      </c>
    </row>
    <row r="6092" spans="1:4">
      <c r="A6092">
        <v>6088</v>
      </c>
      <c r="B6092" s="14">
        <f>'EstRev 5-10'!J97</f>
        <v>0</v>
      </c>
      <c r="C6092" s="5">
        <f t="shared" si="94"/>
        <v>6088</v>
      </c>
      <c r="D6092" s="11" t="s">
        <v>78</v>
      </c>
    </row>
    <row r="6093" spans="1:4">
      <c r="A6093">
        <v>6089</v>
      </c>
      <c r="B6093" s="14">
        <f>'EstRev 5-10'!K97</f>
        <v>0</v>
      </c>
      <c r="C6093" s="5">
        <f t="shared" si="94"/>
        <v>6089</v>
      </c>
      <c r="D6093" s="11" t="s">
        <v>78</v>
      </c>
    </row>
    <row r="6094" spans="1:4">
      <c r="A6094">
        <v>6090</v>
      </c>
      <c r="B6094" s="14">
        <f>'EstRev 5-10'!J99</f>
        <v>26900</v>
      </c>
      <c r="C6094" s="5">
        <f t="shared" si="94"/>
        <v>-20810</v>
      </c>
      <c r="D6094" s="11" t="s">
        <v>78</v>
      </c>
    </row>
    <row r="6095" spans="1:4">
      <c r="A6095">
        <v>6091</v>
      </c>
      <c r="B6095" s="14">
        <f>'EstRev 5-10'!C100</f>
        <v>0</v>
      </c>
      <c r="C6095" s="5">
        <f t="shared" si="94"/>
        <v>6091</v>
      </c>
      <c r="D6095" s="11" t="s">
        <v>78</v>
      </c>
    </row>
    <row r="6096" spans="1:4">
      <c r="A6096">
        <v>6092</v>
      </c>
      <c r="B6096" s="14">
        <f>'EstRev 5-10'!D100</f>
        <v>0</v>
      </c>
      <c r="C6096" s="5">
        <f t="shared" si="94"/>
        <v>6092</v>
      </c>
      <c r="D6096" s="11" t="s">
        <v>78</v>
      </c>
    </row>
    <row r="6097" spans="1:4">
      <c r="A6097">
        <v>6093</v>
      </c>
      <c r="B6097" s="14">
        <f>'EstRev 5-10'!E100</f>
        <v>0</v>
      </c>
      <c r="C6097" s="5">
        <f t="shared" si="94"/>
        <v>6093</v>
      </c>
      <c r="D6097" s="11" t="s">
        <v>78</v>
      </c>
    </row>
    <row r="6098" spans="1:4">
      <c r="A6098">
        <v>6094</v>
      </c>
      <c r="B6098" s="14">
        <f>'EstRev 5-10'!F100</f>
        <v>0</v>
      </c>
      <c r="C6098" s="5">
        <f t="shared" si="94"/>
        <v>6094</v>
      </c>
      <c r="D6098" s="11" t="s">
        <v>78</v>
      </c>
    </row>
    <row r="6099" spans="1:4">
      <c r="A6099">
        <v>6095</v>
      </c>
      <c r="B6099" s="14">
        <f>'EstRev 5-10'!G100</f>
        <v>0</v>
      </c>
      <c r="C6099" s="5">
        <f t="shared" si="94"/>
        <v>6095</v>
      </c>
      <c r="D6099" s="11" t="s">
        <v>78</v>
      </c>
    </row>
    <row r="6100" spans="1:4">
      <c r="A6100">
        <v>6096</v>
      </c>
      <c r="B6100" s="14">
        <f>'EstRev 5-10'!H100</f>
        <v>0</v>
      </c>
      <c r="C6100" s="5">
        <f t="shared" si="94"/>
        <v>6096</v>
      </c>
      <c r="D6100" s="11" t="s">
        <v>78</v>
      </c>
    </row>
    <row r="6101" spans="1:4">
      <c r="A6101">
        <v>6097</v>
      </c>
      <c r="B6101" s="14">
        <f>'EstRev 5-10'!I100</f>
        <v>0</v>
      </c>
      <c r="C6101" s="5">
        <f t="shared" si="94"/>
        <v>6097</v>
      </c>
      <c r="D6101" s="11" t="s">
        <v>78</v>
      </c>
    </row>
    <row r="6102" spans="1:4">
      <c r="A6102">
        <v>6098</v>
      </c>
      <c r="B6102" s="14">
        <f>'EstRev 5-10'!J100</f>
        <v>0</v>
      </c>
      <c r="C6102" s="5">
        <f t="shared" si="94"/>
        <v>6098</v>
      </c>
      <c r="D6102" s="11" t="s">
        <v>78</v>
      </c>
    </row>
    <row r="6103" spans="1:4">
      <c r="A6103">
        <v>6099</v>
      </c>
      <c r="B6103" s="14">
        <f>'EstRev 5-10'!K100</f>
        <v>0</v>
      </c>
      <c r="C6103" s="5">
        <f t="shared" si="94"/>
        <v>6099</v>
      </c>
      <c r="D6103" s="11" t="s">
        <v>78</v>
      </c>
    </row>
    <row r="6104" spans="1:4">
      <c r="A6104">
        <v>6100</v>
      </c>
      <c r="B6104" s="14">
        <f>'EstRev 5-10'!C101</f>
        <v>0</v>
      </c>
      <c r="C6104" s="5">
        <f t="shared" si="94"/>
        <v>6100</v>
      </c>
      <c r="D6104" s="11" t="s">
        <v>78</v>
      </c>
    </row>
    <row r="6105" spans="1:4">
      <c r="A6105">
        <v>6101</v>
      </c>
      <c r="B6105" s="14">
        <f>'EstRev 5-10'!C102</f>
        <v>0</v>
      </c>
      <c r="C6105" s="5">
        <f t="shared" si="94"/>
        <v>6101</v>
      </c>
      <c r="D6105" s="11" t="s">
        <v>78</v>
      </c>
    </row>
    <row r="6106" spans="1:4">
      <c r="A6106">
        <v>6102</v>
      </c>
      <c r="B6106" s="14">
        <f>'EstRev 5-10'!D102</f>
        <v>0</v>
      </c>
      <c r="C6106" s="5">
        <f t="shared" si="94"/>
        <v>6102</v>
      </c>
      <c r="D6106" s="11" t="s">
        <v>78</v>
      </c>
    </row>
    <row r="6107" spans="1:4">
      <c r="A6107">
        <v>6103</v>
      </c>
      <c r="B6107" s="14">
        <f>'EstRev 5-10'!E102</f>
        <v>0</v>
      </c>
      <c r="C6107" s="5">
        <f t="shared" si="94"/>
        <v>6103</v>
      </c>
      <c r="D6107" s="11" t="s">
        <v>78</v>
      </c>
    </row>
    <row r="6108" spans="1:4">
      <c r="A6108">
        <v>6104</v>
      </c>
      <c r="B6108" s="14">
        <f>'EstRev 5-10'!F102</f>
        <v>0</v>
      </c>
      <c r="C6108" s="5">
        <f t="shared" si="94"/>
        <v>6104</v>
      </c>
      <c r="D6108" s="11" t="s">
        <v>78</v>
      </c>
    </row>
    <row r="6109" spans="1:4">
      <c r="A6109">
        <v>6105</v>
      </c>
      <c r="B6109" s="14">
        <f>'EstRev 5-10'!G102</f>
        <v>0</v>
      </c>
      <c r="C6109" s="5">
        <f t="shared" si="94"/>
        <v>6105</v>
      </c>
      <c r="D6109" s="11" t="s">
        <v>78</v>
      </c>
    </row>
    <row r="6110" spans="1:4">
      <c r="A6110">
        <v>6106</v>
      </c>
      <c r="B6110" s="14">
        <f>'EstRev 5-10'!H102</f>
        <v>0</v>
      </c>
      <c r="C6110" s="5">
        <f t="shared" si="94"/>
        <v>6106</v>
      </c>
      <c r="D6110" s="11" t="s">
        <v>78</v>
      </c>
    </row>
    <row r="6111" spans="1:4">
      <c r="A6111">
        <v>6107</v>
      </c>
      <c r="B6111" s="14">
        <f>'EstRev 5-10'!I102</f>
        <v>0</v>
      </c>
      <c r="C6111" s="5">
        <f t="shared" si="94"/>
        <v>6107</v>
      </c>
      <c r="D6111" s="11" t="s">
        <v>78</v>
      </c>
    </row>
    <row r="6112" spans="1:4">
      <c r="A6112">
        <v>6108</v>
      </c>
      <c r="B6112" s="14">
        <f>'EstRev 5-10'!J102</f>
        <v>0</v>
      </c>
      <c r="C6112" s="5">
        <f t="shared" si="94"/>
        <v>6108</v>
      </c>
      <c r="D6112" s="11" t="s">
        <v>78</v>
      </c>
    </row>
    <row r="6113" spans="1:4">
      <c r="A6113">
        <v>6109</v>
      </c>
      <c r="B6113" s="14">
        <f>'EstRev 5-10'!K102</f>
        <v>0</v>
      </c>
      <c r="C6113" s="5">
        <f t="shared" si="94"/>
        <v>6109</v>
      </c>
      <c r="D6113" s="11" t="s">
        <v>78</v>
      </c>
    </row>
    <row r="6114" spans="1:4">
      <c r="A6114">
        <v>6110</v>
      </c>
      <c r="B6114" s="14">
        <f>'EstRev 5-10'!G104</f>
        <v>0</v>
      </c>
      <c r="C6114" s="5">
        <f t="shared" si="94"/>
        <v>6110</v>
      </c>
      <c r="D6114" s="11" t="s">
        <v>78</v>
      </c>
    </row>
    <row r="6115" spans="1:4">
      <c r="A6115">
        <v>6111</v>
      </c>
      <c r="B6115" s="14">
        <f>'EstRev 5-10'!D106</f>
        <v>0</v>
      </c>
      <c r="C6115" s="5">
        <f t="shared" si="94"/>
        <v>6111</v>
      </c>
      <c r="D6115" s="11" t="s">
        <v>78</v>
      </c>
    </row>
    <row r="6116" spans="1:4">
      <c r="A6116">
        <v>6112</v>
      </c>
      <c r="B6116" s="14">
        <f>'EstRev 5-10'!E106</f>
        <v>0</v>
      </c>
      <c r="C6116" s="5">
        <f t="shared" si="94"/>
        <v>6112</v>
      </c>
      <c r="D6116" s="11" t="s">
        <v>78</v>
      </c>
    </row>
    <row r="6117" spans="1:4">
      <c r="A6117">
        <v>6113</v>
      </c>
      <c r="B6117" s="14">
        <f>'EstRev 5-10'!F106</f>
        <v>0</v>
      </c>
      <c r="C6117" s="5">
        <f t="shared" si="94"/>
        <v>6113</v>
      </c>
      <c r="D6117" s="11" t="s">
        <v>78</v>
      </c>
    </row>
    <row r="6118" spans="1:4">
      <c r="A6118">
        <v>6114</v>
      </c>
      <c r="B6118" s="14">
        <f>'EstRev 5-10'!G106</f>
        <v>0</v>
      </c>
      <c r="C6118" s="5">
        <f t="shared" si="94"/>
        <v>6114</v>
      </c>
      <c r="D6118" s="11" t="s">
        <v>78</v>
      </c>
    </row>
    <row r="6119" spans="1:4">
      <c r="A6119">
        <v>6115</v>
      </c>
      <c r="B6119" s="14">
        <f>'EstRev 5-10'!H106</f>
        <v>0</v>
      </c>
      <c r="C6119" s="5">
        <f t="shared" si="94"/>
        <v>6115</v>
      </c>
      <c r="D6119" s="11" t="s">
        <v>78</v>
      </c>
    </row>
    <row r="6120" spans="1:4">
      <c r="A6120">
        <v>6116</v>
      </c>
      <c r="B6120" s="14">
        <f>'EstRev 5-10'!J106</f>
        <v>0</v>
      </c>
      <c r="C6120" s="5">
        <f t="shared" si="94"/>
        <v>6116</v>
      </c>
      <c r="D6120" s="11" t="s">
        <v>78</v>
      </c>
    </row>
    <row r="6121" spans="1:4">
      <c r="A6121">
        <v>6117</v>
      </c>
      <c r="B6121" s="14">
        <f>'EstRev 5-10'!K106</f>
        <v>0</v>
      </c>
      <c r="C6121" s="5">
        <f t="shared" si="94"/>
        <v>6117</v>
      </c>
      <c r="D6121" s="11" t="s">
        <v>78</v>
      </c>
    </row>
    <row r="6122" spans="1:4">
      <c r="A6122">
        <v>6118</v>
      </c>
      <c r="B6122" s="14">
        <f>'EstRev 5-10'!J96</f>
        <v>0</v>
      </c>
      <c r="C6122" s="5">
        <f t="shared" si="94"/>
        <v>6118</v>
      </c>
      <c r="D6122" s="11" t="s">
        <v>78</v>
      </c>
    </row>
    <row r="6123" spans="1:4">
      <c r="A6123">
        <v>6119</v>
      </c>
      <c r="B6123" s="14">
        <f>'EstRev 5-10'!J107</f>
        <v>0</v>
      </c>
      <c r="C6123" s="5">
        <f t="shared" si="94"/>
        <v>6119</v>
      </c>
      <c r="D6123" s="11" t="s">
        <v>78</v>
      </c>
    </row>
    <row r="6124" spans="1:4">
      <c r="A6124">
        <v>6120</v>
      </c>
      <c r="B6124" s="14">
        <f>'EstRev 5-10'!J109</f>
        <v>354400</v>
      </c>
      <c r="C6124" s="5">
        <f t="shared" si="94"/>
        <v>-348280</v>
      </c>
      <c r="D6124" s="11" t="s">
        <v>78</v>
      </c>
    </row>
    <row r="6125" spans="1:4">
      <c r="A6125">
        <v>6121</v>
      </c>
      <c r="B6125" s="14">
        <f>'EstRev 5-10'!J117</f>
        <v>0</v>
      </c>
      <c r="C6125" s="5">
        <f t="shared" si="94"/>
        <v>6121</v>
      </c>
      <c r="D6125" s="11" t="s">
        <v>78</v>
      </c>
    </row>
    <row r="6126" spans="1:4">
      <c r="A6126" s="3">
        <v>6122</v>
      </c>
      <c r="C6126" s="5">
        <f t="shared" si="94"/>
        <v>6122</v>
      </c>
      <c r="D6126" s="11" t="s">
        <v>753</v>
      </c>
    </row>
    <row r="6127" spans="1:4">
      <c r="A6127">
        <v>6123</v>
      </c>
      <c r="B6127" s="14">
        <f>'EstRev 5-10'!J118</f>
        <v>0</v>
      </c>
      <c r="C6127" s="5">
        <f t="shared" si="94"/>
        <v>6123</v>
      </c>
      <c r="D6127" s="11" t="s">
        <v>78</v>
      </c>
    </row>
    <row r="6128" spans="1:4">
      <c r="A6128">
        <v>6124</v>
      </c>
      <c r="B6128" s="14">
        <f>'EstRev 5-10'!J120</f>
        <v>0</v>
      </c>
      <c r="C6128" s="5">
        <f t="shared" si="94"/>
        <v>6124</v>
      </c>
      <c r="D6128" s="11" t="s">
        <v>78</v>
      </c>
    </row>
    <row r="6129" spans="1:4">
      <c r="A6129">
        <v>6125</v>
      </c>
      <c r="B6129" s="14">
        <f>'EstRev 5-10'!J121</f>
        <v>0</v>
      </c>
      <c r="C6129" s="5">
        <f t="shared" si="94"/>
        <v>6125</v>
      </c>
      <c r="D6129" s="11" t="s">
        <v>78</v>
      </c>
    </row>
    <row r="6130" spans="1:4">
      <c r="A6130">
        <v>6126</v>
      </c>
      <c r="B6130" s="14">
        <f>'EstRev 5-10'!C136</f>
        <v>0</v>
      </c>
      <c r="C6130" s="5">
        <f t="shared" si="94"/>
        <v>6126</v>
      </c>
      <c r="D6130" s="11" t="s">
        <v>78</v>
      </c>
    </row>
    <row r="6131" spans="1:4">
      <c r="A6131">
        <v>6127</v>
      </c>
      <c r="B6131" s="14">
        <f>'EstRev 5-10'!D136</f>
        <v>0</v>
      </c>
      <c r="C6131" s="5">
        <f t="shared" si="94"/>
        <v>6127</v>
      </c>
      <c r="D6131" s="11" t="s">
        <v>78</v>
      </c>
    </row>
    <row r="6132" spans="1:4">
      <c r="A6132">
        <v>6128</v>
      </c>
      <c r="B6132" s="14">
        <f>'EstRev 5-10'!G134</f>
        <v>0</v>
      </c>
      <c r="C6132" s="5">
        <f t="shared" si="94"/>
        <v>6128</v>
      </c>
      <c r="D6132" s="11" t="s">
        <v>78</v>
      </c>
    </row>
    <row r="6133" spans="1:4">
      <c r="A6133">
        <v>6129</v>
      </c>
      <c r="B6133" s="14">
        <f>'EstRev 5-10'!G136</f>
        <v>0</v>
      </c>
      <c r="C6133" s="5">
        <f t="shared" si="94"/>
        <v>6129</v>
      </c>
      <c r="D6133" s="11" t="s">
        <v>78</v>
      </c>
    </row>
    <row r="6134" spans="1:4">
      <c r="A6134">
        <v>6130</v>
      </c>
      <c r="B6134" s="14">
        <f>'EstRev 5-10'!C137</f>
        <v>0</v>
      </c>
      <c r="C6134" s="5">
        <f t="shared" si="94"/>
        <v>6130</v>
      </c>
      <c r="D6134" s="11" t="s">
        <v>78</v>
      </c>
    </row>
    <row r="6135" spans="1:4">
      <c r="A6135">
        <v>6131</v>
      </c>
      <c r="B6135" s="14">
        <f>'EstRev 5-10'!D137</f>
        <v>0</v>
      </c>
      <c r="C6135" s="5">
        <f t="shared" si="94"/>
        <v>6131</v>
      </c>
      <c r="D6135" s="11" t="s">
        <v>78</v>
      </c>
    </row>
    <row r="6136" spans="1:4">
      <c r="A6136">
        <v>6132</v>
      </c>
      <c r="B6136" s="14">
        <f>'EstRev 5-10'!G137</f>
        <v>0</v>
      </c>
      <c r="C6136" s="5">
        <f t="shared" si="94"/>
        <v>6132</v>
      </c>
      <c r="D6136" s="11" t="s">
        <v>78</v>
      </c>
    </row>
    <row r="6137" spans="1:4">
      <c r="A6137">
        <v>6133</v>
      </c>
      <c r="B6137" s="14">
        <f>'EstRev 5-10'!C138</f>
        <v>0</v>
      </c>
      <c r="C6137" s="5">
        <f t="shared" si="94"/>
        <v>6133</v>
      </c>
      <c r="D6137" s="11" t="s">
        <v>78</v>
      </c>
    </row>
    <row r="6138" spans="1:4">
      <c r="A6138">
        <v>6134</v>
      </c>
      <c r="B6138" s="14">
        <f>'EstRev 5-10'!D138</f>
        <v>0</v>
      </c>
      <c r="C6138" s="5">
        <f t="shared" si="94"/>
        <v>6134</v>
      </c>
      <c r="D6138" s="11" t="s">
        <v>78</v>
      </c>
    </row>
    <row r="6139" spans="1:4">
      <c r="A6139">
        <v>6135</v>
      </c>
      <c r="B6139" s="14">
        <f>'EstRev 5-10'!G138</f>
        <v>0</v>
      </c>
      <c r="C6139" s="5">
        <f t="shared" si="94"/>
        <v>6135</v>
      </c>
      <c r="D6139" s="11" t="s">
        <v>78</v>
      </c>
    </row>
    <row r="6140" spans="1:4">
      <c r="A6140">
        <v>6136</v>
      </c>
      <c r="B6140" s="14">
        <f>'EstRev 5-10'!E148</f>
        <v>0</v>
      </c>
      <c r="C6140" s="5">
        <f t="shared" si="94"/>
        <v>6136</v>
      </c>
      <c r="D6140" s="11" t="s">
        <v>78</v>
      </c>
    </row>
    <row r="6141" spans="1:4">
      <c r="A6141">
        <v>6137</v>
      </c>
      <c r="B6141" s="14">
        <f>'EstRev 5-10'!F148</f>
        <v>0</v>
      </c>
      <c r="C6141" s="5">
        <f t="shared" si="94"/>
        <v>6137</v>
      </c>
      <c r="D6141" s="11" t="s">
        <v>78</v>
      </c>
    </row>
    <row r="6142" spans="1:4">
      <c r="A6142">
        <v>6138</v>
      </c>
      <c r="B6142" s="14">
        <f>'EstRev 5-10'!G148</f>
        <v>0</v>
      </c>
      <c r="C6142" s="5">
        <f t="shared" si="94"/>
        <v>6138</v>
      </c>
      <c r="D6142" s="11" t="s">
        <v>78</v>
      </c>
    </row>
    <row r="6143" spans="1:4">
      <c r="A6143">
        <v>6139</v>
      </c>
      <c r="B6143" s="14">
        <f>'EstRev 5-10'!H148</f>
        <v>0</v>
      </c>
      <c r="C6143" s="5">
        <f t="shared" si="94"/>
        <v>6139</v>
      </c>
      <c r="D6143" s="11" t="s">
        <v>78</v>
      </c>
    </row>
    <row r="6144" spans="1:4">
      <c r="A6144">
        <v>6140</v>
      </c>
      <c r="B6144" s="14">
        <f>'EstRev 5-10'!I148</f>
        <v>0</v>
      </c>
      <c r="C6144" s="5">
        <f t="shared" si="94"/>
        <v>6140</v>
      </c>
      <c r="D6144" s="11" t="s">
        <v>78</v>
      </c>
    </row>
    <row r="6145" spans="1:4">
      <c r="A6145">
        <v>6141</v>
      </c>
      <c r="B6145" s="14">
        <f>'EstRev 5-10'!J148</f>
        <v>0</v>
      </c>
      <c r="C6145" s="5">
        <f t="shared" si="94"/>
        <v>6141</v>
      </c>
      <c r="D6145" s="11" t="s">
        <v>78</v>
      </c>
    </row>
    <row r="6146" spans="1:4">
      <c r="A6146">
        <v>6142</v>
      </c>
      <c r="B6146" s="14">
        <f>'EstRev 5-10'!K148</f>
        <v>0</v>
      </c>
      <c r="C6146" s="5">
        <f t="shared" si="94"/>
        <v>6142</v>
      </c>
      <c r="D6146" s="11" t="s">
        <v>78</v>
      </c>
    </row>
    <row r="6147" spans="1:4">
      <c r="A6147">
        <v>6143</v>
      </c>
      <c r="B6147" s="14">
        <f>'EstRev 5-10'!E149</f>
        <v>0</v>
      </c>
      <c r="C6147" s="5">
        <f t="shared" si="94"/>
        <v>6143</v>
      </c>
      <c r="D6147" s="11" t="s">
        <v>78</v>
      </c>
    </row>
    <row r="6148" spans="1:4">
      <c r="A6148">
        <v>6144</v>
      </c>
      <c r="B6148" s="14">
        <f>'EstRev 5-10'!H149</f>
        <v>0</v>
      </c>
      <c r="C6148" s="5">
        <f t="shared" si="94"/>
        <v>6144</v>
      </c>
      <c r="D6148" s="11" t="s">
        <v>78</v>
      </c>
    </row>
    <row r="6149" spans="1:4">
      <c r="A6149">
        <v>6145</v>
      </c>
      <c r="B6149" s="14">
        <f>'EstRev 5-10'!I149</f>
        <v>0</v>
      </c>
      <c r="C6149" s="5">
        <f t="shared" si="94"/>
        <v>6145</v>
      </c>
      <c r="D6149" s="11" t="s">
        <v>78</v>
      </c>
    </row>
    <row r="6150" spans="1:4">
      <c r="A6150">
        <v>6146</v>
      </c>
      <c r="B6150" s="14">
        <f>'EstRev 5-10'!J149</f>
        <v>0</v>
      </c>
      <c r="C6150" s="5">
        <f t="shared" si="94"/>
        <v>6146</v>
      </c>
      <c r="D6150" s="11" t="s">
        <v>78</v>
      </c>
    </row>
    <row r="6151" spans="1:4">
      <c r="A6151">
        <v>6147</v>
      </c>
      <c r="B6151" s="14">
        <f>'EstRev 5-10'!K149</f>
        <v>0</v>
      </c>
      <c r="C6151" s="5">
        <f t="shared" ref="C6151:C6214" si="95">A6151-B6151</f>
        <v>6147</v>
      </c>
      <c r="D6151" s="11" t="s">
        <v>78</v>
      </c>
    </row>
    <row r="6152" spans="1:4">
      <c r="A6152">
        <v>6148</v>
      </c>
      <c r="B6152" s="14">
        <f>'EstRev 5-10'!G151</f>
        <v>0</v>
      </c>
      <c r="C6152" s="5">
        <f t="shared" si="95"/>
        <v>6148</v>
      </c>
      <c r="D6152" s="11" t="s">
        <v>78</v>
      </c>
    </row>
    <row r="6153" spans="1:4">
      <c r="A6153">
        <v>6149</v>
      </c>
      <c r="B6153" s="14">
        <f>'EstRev 5-10'!G152</f>
        <v>0</v>
      </c>
      <c r="C6153" s="5">
        <f t="shared" si="95"/>
        <v>6149</v>
      </c>
      <c r="D6153" s="11" t="s">
        <v>78</v>
      </c>
    </row>
    <row r="6154" spans="1:4">
      <c r="A6154" s="3">
        <v>6150</v>
      </c>
      <c r="C6154" s="5">
        <f t="shared" si="95"/>
        <v>6150</v>
      </c>
      <c r="D6154" s="11" t="s">
        <v>753</v>
      </c>
    </row>
    <row r="6155" spans="1:4">
      <c r="A6155" s="3">
        <v>6151</v>
      </c>
      <c r="C6155" s="5">
        <f t="shared" si="95"/>
        <v>6151</v>
      </c>
      <c r="D6155" s="11" t="s">
        <v>753</v>
      </c>
    </row>
    <row r="6156" spans="1:4">
      <c r="A6156" s="3">
        <v>6152</v>
      </c>
      <c r="C6156" s="5">
        <f t="shared" si="95"/>
        <v>6152</v>
      </c>
      <c r="D6156" s="11" t="s">
        <v>753</v>
      </c>
    </row>
    <row r="6157" spans="1:4">
      <c r="A6157" s="3">
        <v>6153</v>
      </c>
      <c r="C6157" s="5">
        <f t="shared" si="95"/>
        <v>6153</v>
      </c>
      <c r="D6157" s="11" t="s">
        <v>753</v>
      </c>
    </row>
    <row r="6158" spans="1:4">
      <c r="A6158" s="3">
        <v>6154</v>
      </c>
      <c r="C6158" s="5">
        <f t="shared" si="95"/>
        <v>6154</v>
      </c>
      <c r="D6158" s="11" t="s">
        <v>753</v>
      </c>
    </row>
    <row r="6159" spans="1:4">
      <c r="A6159" s="3">
        <v>6155</v>
      </c>
      <c r="C6159" s="5">
        <f t="shared" si="95"/>
        <v>6155</v>
      </c>
      <c r="D6159" s="11" t="s">
        <v>753</v>
      </c>
    </row>
    <row r="6160" spans="1:4">
      <c r="A6160">
        <v>6156</v>
      </c>
      <c r="B6160" s="14">
        <f>'EstRev 5-10'!C162</f>
        <v>0</v>
      </c>
      <c r="C6160" s="5">
        <f t="shared" si="95"/>
        <v>6156</v>
      </c>
      <c r="D6160" s="11" t="s">
        <v>78</v>
      </c>
    </row>
    <row r="6161" spans="1:4">
      <c r="A6161">
        <v>6157</v>
      </c>
      <c r="B6161" s="14">
        <f>'EstRev 5-10'!D162</f>
        <v>0</v>
      </c>
      <c r="C6161" s="5">
        <f t="shared" si="95"/>
        <v>6157</v>
      </c>
      <c r="D6161" s="11" t="s">
        <v>78</v>
      </c>
    </row>
    <row r="6162" spans="1:4">
      <c r="A6162">
        <v>6158</v>
      </c>
      <c r="B6162" s="14">
        <f>'EstRev 5-10'!E162</f>
        <v>0</v>
      </c>
      <c r="C6162" s="5">
        <f t="shared" si="95"/>
        <v>6158</v>
      </c>
      <c r="D6162" s="11" t="s">
        <v>78</v>
      </c>
    </row>
    <row r="6163" spans="1:4">
      <c r="A6163">
        <v>6159</v>
      </c>
      <c r="B6163" s="14">
        <f>'EstRev 5-10'!F162</f>
        <v>0</v>
      </c>
      <c r="C6163" s="5">
        <f t="shared" si="95"/>
        <v>6159</v>
      </c>
      <c r="D6163" s="11" t="s">
        <v>78</v>
      </c>
    </row>
    <row r="6164" spans="1:4">
      <c r="A6164">
        <v>6160</v>
      </c>
      <c r="B6164" s="14">
        <f>'EstRev 5-10'!G162</f>
        <v>0</v>
      </c>
      <c r="C6164" s="5">
        <f t="shared" si="95"/>
        <v>6160</v>
      </c>
      <c r="D6164" s="11" t="s">
        <v>78</v>
      </c>
    </row>
    <row r="6165" spans="1:4">
      <c r="A6165">
        <v>6161</v>
      </c>
      <c r="B6165" s="14">
        <f>'EstRev 5-10'!H162</f>
        <v>0</v>
      </c>
      <c r="C6165" s="5">
        <f t="shared" si="95"/>
        <v>6161</v>
      </c>
      <c r="D6165" s="11" t="s">
        <v>78</v>
      </c>
    </row>
    <row r="6166" spans="1:4">
      <c r="A6166">
        <v>6162</v>
      </c>
      <c r="B6166" s="14">
        <f>'EstRev 5-10'!K162</f>
        <v>0</v>
      </c>
      <c r="C6166" s="5">
        <f t="shared" si="95"/>
        <v>6162</v>
      </c>
      <c r="D6166" s="11" t="s">
        <v>78</v>
      </c>
    </row>
    <row r="6167" spans="1:4">
      <c r="A6167">
        <v>6163</v>
      </c>
      <c r="B6167" s="14">
        <f>'EstRev 5-10'!J167</f>
        <v>0</v>
      </c>
      <c r="C6167" s="5">
        <f t="shared" si="95"/>
        <v>6163</v>
      </c>
      <c r="D6167" s="11" t="s">
        <v>78</v>
      </c>
    </row>
    <row r="6168" spans="1:4">
      <c r="A6168">
        <v>6164</v>
      </c>
      <c r="B6168" s="14">
        <f>'EstRev 5-10'!J168</f>
        <v>0</v>
      </c>
      <c r="C6168" s="5">
        <f t="shared" si="95"/>
        <v>6164</v>
      </c>
      <c r="D6168" s="11" t="s">
        <v>78</v>
      </c>
    </row>
    <row r="6169" spans="1:4">
      <c r="A6169">
        <v>6165</v>
      </c>
      <c r="B6169" s="14">
        <f>'EstRev 5-10'!J169</f>
        <v>0</v>
      </c>
      <c r="C6169" s="5">
        <f t="shared" si="95"/>
        <v>6165</v>
      </c>
      <c r="D6169" s="11" t="s">
        <v>78</v>
      </c>
    </row>
    <row r="6170" spans="1:4">
      <c r="A6170">
        <v>6166</v>
      </c>
      <c r="B6170" s="14">
        <f>'EstRev 5-10'!J172</f>
        <v>0</v>
      </c>
      <c r="C6170" s="5">
        <f t="shared" si="95"/>
        <v>6166</v>
      </c>
      <c r="D6170" s="11" t="s">
        <v>78</v>
      </c>
    </row>
    <row r="6171" spans="1:4">
      <c r="A6171">
        <v>6167</v>
      </c>
      <c r="B6171" s="14">
        <f>'EstRev 5-10'!J173</f>
        <v>0</v>
      </c>
      <c r="C6171" s="5">
        <f t="shared" si="95"/>
        <v>6167</v>
      </c>
      <c r="D6171" s="11" t="s">
        <v>78</v>
      </c>
    </row>
    <row r="6172" spans="1:4">
      <c r="A6172">
        <v>6168</v>
      </c>
      <c r="B6172" s="14">
        <f>'EstRev 5-10'!J174</f>
        <v>0</v>
      </c>
      <c r="C6172" s="5">
        <f t="shared" si="95"/>
        <v>6168</v>
      </c>
      <c r="D6172" s="11" t="s">
        <v>78</v>
      </c>
    </row>
    <row r="6173" spans="1:4">
      <c r="A6173">
        <v>6169</v>
      </c>
      <c r="B6173" s="14">
        <f>'EstRev 5-10'!C189</f>
        <v>0</v>
      </c>
      <c r="C6173" s="5">
        <f t="shared" si="95"/>
        <v>6169</v>
      </c>
      <c r="D6173" s="11" t="s">
        <v>78</v>
      </c>
    </row>
    <row r="6174" spans="1:4">
      <c r="A6174">
        <v>6170</v>
      </c>
      <c r="B6174" s="14">
        <f>'EstRev 5-10'!G189</f>
        <v>0</v>
      </c>
      <c r="C6174" s="5">
        <f t="shared" si="95"/>
        <v>6170</v>
      </c>
      <c r="D6174" s="11" t="s">
        <v>78</v>
      </c>
    </row>
    <row r="6175" spans="1:4">
      <c r="A6175">
        <v>6171</v>
      </c>
      <c r="B6175" s="14">
        <f>'EstRev 5-10'!G190</f>
        <v>0</v>
      </c>
      <c r="C6175" s="5">
        <f t="shared" si="95"/>
        <v>6171</v>
      </c>
      <c r="D6175" s="11" t="s">
        <v>78</v>
      </c>
    </row>
    <row r="6176" spans="1:4">
      <c r="A6176">
        <v>6172</v>
      </c>
      <c r="B6176" s="14">
        <f>'EstRev 5-10'!G191</f>
        <v>0</v>
      </c>
      <c r="C6176" s="5">
        <f t="shared" si="95"/>
        <v>6172</v>
      </c>
      <c r="D6176" s="11" t="s">
        <v>78</v>
      </c>
    </row>
    <row r="6177" spans="1:4">
      <c r="A6177">
        <v>6173</v>
      </c>
      <c r="B6177" s="14">
        <f>'EstRev 5-10'!G192</f>
        <v>0</v>
      </c>
      <c r="C6177" s="5">
        <f t="shared" si="95"/>
        <v>6173</v>
      </c>
      <c r="D6177" s="11" t="s">
        <v>78</v>
      </c>
    </row>
    <row r="6178" spans="1:4">
      <c r="A6178">
        <v>6174</v>
      </c>
      <c r="B6178" s="14">
        <f>'EstRev 5-10'!G193</f>
        <v>0</v>
      </c>
      <c r="C6178" s="5">
        <f t="shared" si="95"/>
        <v>6174</v>
      </c>
      <c r="D6178" s="11" t="s">
        <v>78</v>
      </c>
    </row>
    <row r="6179" spans="1:4">
      <c r="A6179">
        <v>6175</v>
      </c>
      <c r="B6179" s="14">
        <f>'EstRev 5-10'!G194</f>
        <v>0</v>
      </c>
      <c r="C6179" s="5">
        <f t="shared" si="95"/>
        <v>6175</v>
      </c>
      <c r="D6179" s="11" t="s">
        <v>78</v>
      </c>
    </row>
    <row r="6180" spans="1:4">
      <c r="A6180">
        <v>6176</v>
      </c>
      <c r="B6180" s="14">
        <f>'EstRev 5-10'!G196</f>
        <v>0</v>
      </c>
      <c r="C6180" s="5">
        <f t="shared" si="95"/>
        <v>6176</v>
      </c>
      <c r="D6180" s="11" t="s">
        <v>78</v>
      </c>
    </row>
    <row r="6181" spans="1:4">
      <c r="A6181">
        <v>6177</v>
      </c>
      <c r="B6181" s="14">
        <f>'EstRev 5-10'!G197</f>
        <v>0</v>
      </c>
      <c r="C6181" s="5">
        <f t="shared" si="95"/>
        <v>6177</v>
      </c>
      <c r="D6181" s="11" t="s">
        <v>78</v>
      </c>
    </row>
    <row r="6182" spans="1:4">
      <c r="A6182" s="3">
        <v>6178</v>
      </c>
      <c r="C6182" s="5">
        <f t="shared" si="95"/>
        <v>6178</v>
      </c>
      <c r="D6182" s="11" t="s">
        <v>753</v>
      </c>
    </row>
    <row r="6183" spans="1:4">
      <c r="A6183" s="3">
        <v>6179</v>
      </c>
      <c r="C6183" s="5">
        <f t="shared" si="95"/>
        <v>6179</v>
      </c>
      <c r="D6183" s="11" t="s">
        <v>753</v>
      </c>
    </row>
    <row r="6184" spans="1:4">
      <c r="A6184" s="3">
        <v>6180</v>
      </c>
      <c r="C6184" s="5">
        <f t="shared" si="95"/>
        <v>6180</v>
      </c>
      <c r="D6184" s="11" t="s">
        <v>753</v>
      </c>
    </row>
    <row r="6185" spans="1:4">
      <c r="A6185">
        <v>6181</v>
      </c>
      <c r="B6185" s="14">
        <f>'EstRev 5-10'!J266</f>
        <v>0</v>
      </c>
      <c r="C6185" s="5">
        <f t="shared" si="95"/>
        <v>6181</v>
      </c>
      <c r="D6185" s="11" t="s">
        <v>78</v>
      </c>
    </row>
    <row r="6186" spans="1:4">
      <c r="A6186">
        <v>6182</v>
      </c>
      <c r="B6186" s="14">
        <f>'EstRev 5-10'!J267</f>
        <v>354400</v>
      </c>
      <c r="C6186" s="5">
        <f t="shared" si="95"/>
        <v>-348218</v>
      </c>
      <c r="D6186" s="11" t="s">
        <v>78</v>
      </c>
    </row>
    <row r="6187" spans="1:4">
      <c r="A6187">
        <v>6183</v>
      </c>
      <c r="B6187" s="14">
        <f>'EstExp 11-17'!I5</f>
        <v>29900</v>
      </c>
      <c r="C6187" s="5">
        <f t="shared" si="95"/>
        <v>-23717</v>
      </c>
      <c r="D6187" s="11" t="s">
        <v>78</v>
      </c>
    </row>
    <row r="6188" spans="1:4">
      <c r="A6188">
        <v>6184</v>
      </c>
      <c r="B6188" s="14">
        <f>'EstExp 11-17'!J5</f>
        <v>0</v>
      </c>
      <c r="C6188" s="5">
        <f t="shared" si="95"/>
        <v>6184</v>
      </c>
      <c r="D6188" s="11" t="s">
        <v>78</v>
      </c>
    </row>
    <row r="6189" spans="1:4">
      <c r="A6189">
        <v>6185</v>
      </c>
      <c r="B6189" s="14">
        <f>'EstExp 11-17'!C7</f>
        <v>0</v>
      </c>
      <c r="C6189" s="5">
        <f t="shared" si="95"/>
        <v>6185</v>
      </c>
      <c r="D6189" s="11" t="s">
        <v>78</v>
      </c>
    </row>
    <row r="6190" spans="1:4">
      <c r="A6190">
        <v>6186</v>
      </c>
      <c r="B6190" s="14">
        <f>'EstExp 11-17'!D7</f>
        <v>0</v>
      </c>
      <c r="C6190" s="5">
        <f t="shared" si="95"/>
        <v>6186</v>
      </c>
      <c r="D6190" s="11" t="s">
        <v>78</v>
      </c>
    </row>
    <row r="6191" spans="1:4">
      <c r="A6191">
        <v>6187</v>
      </c>
      <c r="B6191" s="14">
        <f>'EstExp 11-17'!E7</f>
        <v>0</v>
      </c>
      <c r="C6191" s="5">
        <f t="shared" si="95"/>
        <v>6187</v>
      </c>
      <c r="D6191" s="11" t="s">
        <v>78</v>
      </c>
    </row>
    <row r="6192" spans="1:4">
      <c r="A6192">
        <v>6188</v>
      </c>
      <c r="B6192" s="14">
        <f>'EstExp 11-17'!F7</f>
        <v>0</v>
      </c>
      <c r="C6192" s="5">
        <f t="shared" si="95"/>
        <v>6188</v>
      </c>
      <c r="D6192" s="11" t="s">
        <v>78</v>
      </c>
    </row>
    <row r="6193" spans="1:4">
      <c r="A6193">
        <v>6189</v>
      </c>
      <c r="B6193" s="14">
        <f>'EstExp 11-17'!G7</f>
        <v>0</v>
      </c>
      <c r="C6193" s="5">
        <f t="shared" si="95"/>
        <v>6189</v>
      </c>
      <c r="D6193" s="11" t="s">
        <v>78</v>
      </c>
    </row>
    <row r="6194" spans="1:4">
      <c r="A6194">
        <v>6190</v>
      </c>
      <c r="B6194" s="14">
        <f>'EstExp 11-17'!H7</f>
        <v>0</v>
      </c>
      <c r="C6194" s="5">
        <f t="shared" si="95"/>
        <v>6190</v>
      </c>
      <c r="D6194" s="11" t="s">
        <v>78</v>
      </c>
    </row>
    <row r="6195" spans="1:4">
      <c r="A6195">
        <v>6191</v>
      </c>
      <c r="B6195" s="14">
        <f>'EstExp 11-17'!I7</f>
        <v>0</v>
      </c>
      <c r="C6195" s="5">
        <f t="shared" si="95"/>
        <v>6191</v>
      </c>
      <c r="D6195" s="11" t="s">
        <v>78</v>
      </c>
    </row>
    <row r="6196" spans="1:4">
      <c r="A6196">
        <v>6192</v>
      </c>
      <c r="B6196" s="14">
        <f>'EstExp 11-17'!J7</f>
        <v>0</v>
      </c>
      <c r="C6196" s="5">
        <f t="shared" si="95"/>
        <v>6192</v>
      </c>
      <c r="D6196" s="11" t="s">
        <v>78</v>
      </c>
    </row>
    <row r="6197" spans="1:4">
      <c r="A6197">
        <v>6193</v>
      </c>
      <c r="B6197" s="14">
        <f>'EstExp 11-17'!K7</f>
        <v>0</v>
      </c>
      <c r="C6197" s="5">
        <f t="shared" si="95"/>
        <v>6193</v>
      </c>
      <c r="D6197" s="11" t="s">
        <v>78</v>
      </c>
    </row>
    <row r="6198" spans="1:4">
      <c r="A6198">
        <v>6194</v>
      </c>
      <c r="B6198" s="14">
        <f>'EstExp 11-17'!I8</f>
        <v>1500</v>
      </c>
      <c r="C6198" s="5">
        <f t="shared" si="95"/>
        <v>4694</v>
      </c>
      <c r="D6198" s="11" t="s">
        <v>78</v>
      </c>
    </row>
    <row r="6199" spans="1:4">
      <c r="A6199">
        <v>6195</v>
      </c>
      <c r="B6199" s="14">
        <f>'EstExp 11-17'!J8</f>
        <v>0</v>
      </c>
      <c r="C6199" s="5">
        <f t="shared" si="95"/>
        <v>6195</v>
      </c>
      <c r="D6199" s="11" t="s">
        <v>78</v>
      </c>
    </row>
    <row r="6200" spans="1:4">
      <c r="A6200">
        <v>6196</v>
      </c>
      <c r="B6200" s="14">
        <f>'EstExp 11-17'!C9</f>
        <v>252600</v>
      </c>
      <c r="C6200" s="5">
        <f t="shared" si="95"/>
        <v>-246404</v>
      </c>
      <c r="D6200" s="11" t="s">
        <v>78</v>
      </c>
    </row>
    <row r="6201" spans="1:4">
      <c r="A6201">
        <v>6197</v>
      </c>
      <c r="B6201" s="14">
        <f>'EstExp 11-17'!D9</f>
        <v>112700</v>
      </c>
      <c r="C6201" s="5">
        <f t="shared" si="95"/>
        <v>-106503</v>
      </c>
      <c r="D6201" s="11" t="s">
        <v>78</v>
      </c>
    </row>
    <row r="6202" spans="1:4">
      <c r="A6202">
        <v>6198</v>
      </c>
      <c r="B6202" s="14">
        <f>'EstExp 11-17'!E9</f>
        <v>0</v>
      </c>
      <c r="C6202" s="5">
        <f t="shared" si="95"/>
        <v>6198</v>
      </c>
      <c r="D6202" s="11" t="s">
        <v>78</v>
      </c>
    </row>
    <row r="6203" spans="1:4">
      <c r="A6203">
        <v>6199</v>
      </c>
      <c r="B6203" s="14">
        <f>'EstExp 11-17'!F9</f>
        <v>9100</v>
      </c>
      <c r="C6203" s="5">
        <f t="shared" si="95"/>
        <v>-2901</v>
      </c>
      <c r="D6203" s="11" t="s">
        <v>78</v>
      </c>
    </row>
    <row r="6204" spans="1:4">
      <c r="A6204">
        <v>6200</v>
      </c>
      <c r="B6204" s="14">
        <f>'EstExp 11-17'!G9</f>
        <v>0</v>
      </c>
      <c r="C6204" s="5">
        <f t="shared" si="95"/>
        <v>6200</v>
      </c>
      <c r="D6204" s="11" t="s">
        <v>78</v>
      </c>
    </row>
    <row r="6205" spans="1:4">
      <c r="A6205">
        <v>6201</v>
      </c>
      <c r="B6205" s="14">
        <f>'EstExp 11-17'!H9</f>
        <v>0</v>
      </c>
      <c r="C6205" s="5">
        <f t="shared" si="95"/>
        <v>6201</v>
      </c>
      <c r="D6205" s="11" t="s">
        <v>78</v>
      </c>
    </row>
    <row r="6206" spans="1:4">
      <c r="A6206">
        <v>6202</v>
      </c>
      <c r="B6206" s="14">
        <f>'EstExp 11-17'!I9</f>
        <v>0</v>
      </c>
      <c r="C6206" s="5">
        <f t="shared" si="95"/>
        <v>6202</v>
      </c>
      <c r="D6206" s="11" t="s">
        <v>78</v>
      </c>
    </row>
    <row r="6207" spans="1:4">
      <c r="A6207">
        <v>6203</v>
      </c>
      <c r="B6207" s="14">
        <f>'EstExp 11-17'!J9</f>
        <v>0</v>
      </c>
      <c r="C6207" s="5">
        <f t="shared" si="95"/>
        <v>6203</v>
      </c>
      <c r="D6207" s="11" t="s">
        <v>78</v>
      </c>
    </row>
    <row r="6208" spans="1:4">
      <c r="A6208">
        <v>6204</v>
      </c>
      <c r="B6208" s="14">
        <f>'EstExp 11-17'!K9</f>
        <v>374400</v>
      </c>
      <c r="C6208" s="5">
        <f t="shared" si="95"/>
        <v>-368196</v>
      </c>
      <c r="D6208" s="11" t="s">
        <v>78</v>
      </c>
    </row>
    <row r="6209" spans="1:4">
      <c r="A6209">
        <v>6205</v>
      </c>
      <c r="B6209" s="14">
        <f>'EstExp 11-17'!I10</f>
        <v>0</v>
      </c>
      <c r="C6209" s="5">
        <f t="shared" si="95"/>
        <v>6205</v>
      </c>
      <c r="D6209" s="11" t="s">
        <v>78</v>
      </c>
    </row>
    <row r="6210" spans="1:4">
      <c r="A6210">
        <v>6206</v>
      </c>
      <c r="B6210" s="14">
        <f>'EstExp 11-17'!J10</f>
        <v>0</v>
      </c>
      <c r="C6210" s="5">
        <f t="shared" si="95"/>
        <v>6206</v>
      </c>
      <c r="D6210" s="11" t="s">
        <v>78</v>
      </c>
    </row>
    <row r="6211" spans="1:4">
      <c r="A6211">
        <v>6207</v>
      </c>
      <c r="B6211" s="14">
        <f>'EstExp 11-17'!C11</f>
        <v>0</v>
      </c>
      <c r="C6211" s="5">
        <f t="shared" si="95"/>
        <v>6207</v>
      </c>
      <c r="D6211" s="11" t="s">
        <v>78</v>
      </c>
    </row>
    <row r="6212" spans="1:4">
      <c r="A6212">
        <v>6208</v>
      </c>
      <c r="B6212" s="14">
        <f>'EstExp 11-17'!D11</f>
        <v>0</v>
      </c>
      <c r="C6212" s="5">
        <f t="shared" si="95"/>
        <v>6208</v>
      </c>
      <c r="D6212" s="11" t="s">
        <v>78</v>
      </c>
    </row>
    <row r="6213" spans="1:4">
      <c r="A6213">
        <v>6209</v>
      </c>
      <c r="B6213" s="14">
        <f>'EstExp 11-17'!E11</f>
        <v>0</v>
      </c>
      <c r="C6213" s="5">
        <f t="shared" si="95"/>
        <v>6209</v>
      </c>
      <c r="D6213" s="11" t="s">
        <v>78</v>
      </c>
    </row>
    <row r="6214" spans="1:4">
      <c r="A6214">
        <v>6210</v>
      </c>
      <c r="B6214" s="14">
        <f>'EstExp 11-17'!F11</f>
        <v>0</v>
      </c>
      <c r="C6214" s="5">
        <f t="shared" si="95"/>
        <v>6210</v>
      </c>
      <c r="D6214" s="11" t="s">
        <v>78</v>
      </c>
    </row>
    <row r="6215" spans="1:4">
      <c r="A6215">
        <v>6211</v>
      </c>
      <c r="B6215" s="14">
        <f>'EstExp 11-17'!G11</f>
        <v>0</v>
      </c>
      <c r="C6215" s="5">
        <f t="shared" ref="C6215:C6278" si="96">A6215-B6215</f>
        <v>6211</v>
      </c>
      <c r="D6215" s="11" t="s">
        <v>78</v>
      </c>
    </row>
    <row r="6216" spans="1:4">
      <c r="A6216">
        <v>6212</v>
      </c>
      <c r="B6216" s="14">
        <f>'EstExp 11-17'!H11</f>
        <v>0</v>
      </c>
      <c r="C6216" s="5">
        <f t="shared" si="96"/>
        <v>6212</v>
      </c>
      <c r="D6216" s="11" t="s">
        <v>78</v>
      </c>
    </row>
    <row r="6217" spans="1:4">
      <c r="A6217">
        <v>6213</v>
      </c>
      <c r="B6217" s="14">
        <f>'EstExp 11-17'!I11</f>
        <v>0</v>
      </c>
      <c r="C6217" s="5">
        <f t="shared" si="96"/>
        <v>6213</v>
      </c>
      <c r="D6217" s="11" t="s">
        <v>78</v>
      </c>
    </row>
    <row r="6218" spans="1:4">
      <c r="A6218">
        <v>6214</v>
      </c>
      <c r="B6218" s="14">
        <f>'EstExp 11-17'!J11</f>
        <v>0</v>
      </c>
      <c r="C6218" s="5">
        <f t="shared" si="96"/>
        <v>6214</v>
      </c>
      <c r="D6218" s="11" t="s">
        <v>78</v>
      </c>
    </row>
    <row r="6219" spans="1:4">
      <c r="A6219">
        <v>6215</v>
      </c>
      <c r="B6219" s="14">
        <f>'EstExp 11-17'!K11</f>
        <v>0</v>
      </c>
      <c r="C6219" s="5">
        <f t="shared" si="96"/>
        <v>6215</v>
      </c>
      <c r="D6219" s="11" t="s">
        <v>78</v>
      </c>
    </row>
    <row r="6220" spans="1:4">
      <c r="A6220">
        <v>6216</v>
      </c>
      <c r="B6220" s="14">
        <f>'EstExp 11-17'!I12</f>
        <v>0</v>
      </c>
      <c r="C6220" s="5">
        <f t="shared" si="96"/>
        <v>6216</v>
      </c>
      <c r="D6220" s="11" t="s">
        <v>78</v>
      </c>
    </row>
    <row r="6221" spans="1:4">
      <c r="A6221">
        <v>6217</v>
      </c>
      <c r="B6221" s="14">
        <f>'EstExp 11-17'!J12</f>
        <v>0</v>
      </c>
      <c r="C6221" s="5">
        <f t="shared" si="96"/>
        <v>6217</v>
      </c>
      <c r="D6221" s="11" t="s">
        <v>78</v>
      </c>
    </row>
    <row r="6222" spans="1:4">
      <c r="A6222">
        <v>6218</v>
      </c>
      <c r="B6222" s="14">
        <f>'EstExp 11-17'!I13</f>
        <v>0</v>
      </c>
      <c r="C6222" s="5">
        <f t="shared" si="96"/>
        <v>6218</v>
      </c>
      <c r="D6222" s="11" t="s">
        <v>78</v>
      </c>
    </row>
    <row r="6223" spans="1:4">
      <c r="A6223">
        <v>6219</v>
      </c>
      <c r="B6223" s="14">
        <f>'EstExp 11-17'!J13</f>
        <v>0</v>
      </c>
      <c r="C6223" s="5">
        <f t="shared" si="96"/>
        <v>6219</v>
      </c>
      <c r="D6223" s="11" t="s">
        <v>78</v>
      </c>
    </row>
    <row r="6224" spans="1:4">
      <c r="A6224">
        <v>6220</v>
      </c>
      <c r="B6224" s="14">
        <f>'EstExp 11-17'!I14</f>
        <v>0</v>
      </c>
      <c r="C6224" s="5">
        <f t="shared" si="96"/>
        <v>6220</v>
      </c>
      <c r="D6224" s="11" t="s">
        <v>78</v>
      </c>
    </row>
    <row r="6225" spans="1:4">
      <c r="A6225">
        <v>6221</v>
      </c>
      <c r="B6225" s="14">
        <f>'EstExp 11-17'!J14</f>
        <v>0</v>
      </c>
      <c r="C6225" s="5">
        <f t="shared" si="96"/>
        <v>6221</v>
      </c>
      <c r="D6225" s="11" t="s">
        <v>78</v>
      </c>
    </row>
    <row r="6226" spans="1:4">
      <c r="A6226">
        <v>6222</v>
      </c>
      <c r="B6226" s="14">
        <f>'EstExp 11-17'!I15</f>
        <v>0</v>
      </c>
      <c r="C6226" s="5">
        <f t="shared" si="96"/>
        <v>6222</v>
      </c>
      <c r="D6226" s="11" t="s">
        <v>78</v>
      </c>
    </row>
    <row r="6227" spans="1:4">
      <c r="A6227">
        <v>6223</v>
      </c>
      <c r="B6227" s="14">
        <f>'EstExp 11-17'!J15</f>
        <v>0</v>
      </c>
      <c r="C6227" s="5">
        <f t="shared" si="96"/>
        <v>6223</v>
      </c>
      <c r="D6227" s="11" t="s">
        <v>78</v>
      </c>
    </row>
    <row r="6228" spans="1:4">
      <c r="A6228">
        <v>6224</v>
      </c>
      <c r="B6228" s="14">
        <f>'EstExp 11-17'!I16</f>
        <v>0</v>
      </c>
      <c r="C6228" s="5">
        <f t="shared" si="96"/>
        <v>6224</v>
      </c>
      <c r="D6228" s="11" t="s">
        <v>78</v>
      </c>
    </row>
    <row r="6229" spans="1:4">
      <c r="A6229">
        <v>6225</v>
      </c>
      <c r="B6229" s="14">
        <f>'EstExp 11-17'!J16</f>
        <v>0</v>
      </c>
      <c r="C6229" s="5">
        <f t="shared" si="96"/>
        <v>6225</v>
      </c>
      <c r="D6229" s="11" t="s">
        <v>78</v>
      </c>
    </row>
    <row r="6230" spans="1:4">
      <c r="A6230">
        <v>6226</v>
      </c>
      <c r="B6230" s="14">
        <f>'EstExp 11-17'!C17</f>
        <v>0</v>
      </c>
      <c r="C6230" s="5">
        <f t="shared" si="96"/>
        <v>6226</v>
      </c>
      <c r="D6230" s="11" t="s">
        <v>78</v>
      </c>
    </row>
    <row r="6231" spans="1:4">
      <c r="A6231">
        <v>6227</v>
      </c>
      <c r="B6231" s="14">
        <f>'EstExp 11-17'!D17</f>
        <v>0</v>
      </c>
      <c r="C6231" s="5">
        <f t="shared" si="96"/>
        <v>6227</v>
      </c>
      <c r="D6231" s="11" t="s">
        <v>78</v>
      </c>
    </row>
    <row r="6232" spans="1:4">
      <c r="A6232">
        <v>6228</v>
      </c>
      <c r="B6232" s="14">
        <f>'EstExp 11-17'!E17</f>
        <v>0</v>
      </c>
      <c r="C6232" s="5">
        <f t="shared" si="96"/>
        <v>6228</v>
      </c>
      <c r="D6232" s="11" t="s">
        <v>78</v>
      </c>
    </row>
    <row r="6233" spans="1:4">
      <c r="A6233">
        <v>6229</v>
      </c>
      <c r="B6233" s="14">
        <f>'EstExp 11-17'!F17</f>
        <v>0</v>
      </c>
      <c r="C6233" s="5">
        <f t="shared" si="96"/>
        <v>6229</v>
      </c>
      <c r="D6233" s="11" t="s">
        <v>78</v>
      </c>
    </row>
    <row r="6234" spans="1:4">
      <c r="A6234">
        <v>6230</v>
      </c>
      <c r="B6234" s="14">
        <f>'EstExp 11-17'!G17</f>
        <v>0</v>
      </c>
      <c r="C6234" s="5">
        <f t="shared" si="96"/>
        <v>6230</v>
      </c>
      <c r="D6234" s="11" t="s">
        <v>78</v>
      </c>
    </row>
    <row r="6235" spans="1:4">
      <c r="A6235">
        <v>6231</v>
      </c>
      <c r="B6235" s="14">
        <f>'EstExp 11-17'!H17</f>
        <v>0</v>
      </c>
      <c r="C6235" s="5">
        <f t="shared" si="96"/>
        <v>6231</v>
      </c>
      <c r="D6235" s="11" t="s">
        <v>78</v>
      </c>
    </row>
    <row r="6236" spans="1:4">
      <c r="A6236">
        <v>6232</v>
      </c>
      <c r="B6236" s="14">
        <f>'EstExp 11-17'!I17</f>
        <v>0</v>
      </c>
      <c r="C6236" s="5">
        <f t="shared" si="96"/>
        <v>6232</v>
      </c>
      <c r="D6236" s="11" t="s">
        <v>78</v>
      </c>
    </row>
    <row r="6237" spans="1:4">
      <c r="A6237">
        <v>6233</v>
      </c>
      <c r="B6237" s="14">
        <f>'EstExp 11-17'!J17</f>
        <v>0</v>
      </c>
      <c r="C6237" s="5">
        <f t="shared" si="96"/>
        <v>6233</v>
      </c>
      <c r="D6237" s="11" t="s">
        <v>78</v>
      </c>
    </row>
    <row r="6238" spans="1:4">
      <c r="A6238">
        <v>6234</v>
      </c>
      <c r="B6238" s="14">
        <f>'EstExp 11-17'!K17</f>
        <v>0</v>
      </c>
      <c r="C6238" s="5">
        <f t="shared" si="96"/>
        <v>6234</v>
      </c>
      <c r="D6238" s="11" t="s">
        <v>78</v>
      </c>
    </row>
    <row r="6239" spans="1:4">
      <c r="A6239">
        <v>6235</v>
      </c>
      <c r="B6239" s="14">
        <f>'EstExp 11-17'!I18</f>
        <v>0</v>
      </c>
      <c r="C6239" s="5">
        <f t="shared" si="96"/>
        <v>6235</v>
      </c>
      <c r="D6239" s="11" t="s">
        <v>78</v>
      </c>
    </row>
    <row r="6240" spans="1:4">
      <c r="A6240">
        <v>6236</v>
      </c>
      <c r="B6240" s="14">
        <f>'EstExp 11-17'!I19</f>
        <v>0</v>
      </c>
      <c r="C6240" s="5">
        <f t="shared" si="96"/>
        <v>6236</v>
      </c>
      <c r="D6240" s="11" t="s">
        <v>78</v>
      </c>
    </row>
    <row r="6241" spans="1:4">
      <c r="A6241">
        <v>6237</v>
      </c>
      <c r="B6241" s="14">
        <f>'EstExp 11-17'!J19</f>
        <v>0</v>
      </c>
      <c r="C6241" s="5">
        <f t="shared" si="96"/>
        <v>6237</v>
      </c>
      <c r="D6241" s="11" t="s">
        <v>78</v>
      </c>
    </row>
    <row r="6242" spans="1:4">
      <c r="A6242">
        <v>6238</v>
      </c>
      <c r="B6242" s="14">
        <f>'EstExp 11-17'!H20</f>
        <v>0</v>
      </c>
      <c r="C6242" s="5">
        <f t="shared" si="96"/>
        <v>6238</v>
      </c>
      <c r="D6242" s="11" t="s">
        <v>78</v>
      </c>
    </row>
    <row r="6243" spans="1:4">
      <c r="A6243">
        <v>6239</v>
      </c>
      <c r="B6243" s="14">
        <f>'EstExp 11-17'!K20</f>
        <v>0</v>
      </c>
      <c r="C6243" s="5">
        <f t="shared" si="96"/>
        <v>6239</v>
      </c>
      <c r="D6243" s="11" t="s">
        <v>78</v>
      </c>
    </row>
    <row r="6244" spans="1:4">
      <c r="A6244">
        <v>6240</v>
      </c>
      <c r="B6244" s="14">
        <f>'EstExp 11-17'!H21</f>
        <v>0</v>
      </c>
      <c r="C6244" s="5">
        <f t="shared" si="96"/>
        <v>6240</v>
      </c>
      <c r="D6244" s="11" t="s">
        <v>78</v>
      </c>
    </row>
    <row r="6245" spans="1:4">
      <c r="A6245">
        <v>6241</v>
      </c>
      <c r="B6245" s="14">
        <f>'EstExp 11-17'!K21</f>
        <v>0</v>
      </c>
      <c r="C6245" s="5">
        <f t="shared" si="96"/>
        <v>6241</v>
      </c>
      <c r="D6245" s="11" t="s">
        <v>78</v>
      </c>
    </row>
    <row r="6246" spans="1:4">
      <c r="A6246">
        <v>6242</v>
      </c>
      <c r="B6246" s="14">
        <f>'EstExp 11-17'!H22</f>
        <v>0</v>
      </c>
      <c r="C6246" s="5">
        <f t="shared" si="96"/>
        <v>6242</v>
      </c>
      <c r="D6246" s="11" t="s">
        <v>78</v>
      </c>
    </row>
    <row r="6247" spans="1:4">
      <c r="A6247">
        <v>6243</v>
      </c>
      <c r="B6247" s="14">
        <f>'EstExp 11-17'!K22</f>
        <v>0</v>
      </c>
      <c r="C6247" s="5">
        <f t="shared" si="96"/>
        <v>6243</v>
      </c>
      <c r="D6247" s="11" t="s">
        <v>78</v>
      </c>
    </row>
    <row r="6248" spans="1:4">
      <c r="A6248">
        <v>6244</v>
      </c>
      <c r="B6248" s="14">
        <f>'EstExp 11-17'!H23</f>
        <v>0</v>
      </c>
      <c r="C6248" s="5">
        <f t="shared" si="96"/>
        <v>6244</v>
      </c>
      <c r="D6248" s="11" t="s">
        <v>78</v>
      </c>
    </row>
    <row r="6249" spans="1:4">
      <c r="A6249">
        <v>6245</v>
      </c>
      <c r="B6249" s="14">
        <f>'EstExp 11-17'!K23</f>
        <v>0</v>
      </c>
      <c r="C6249" s="5">
        <f t="shared" si="96"/>
        <v>6245</v>
      </c>
      <c r="D6249" s="11" t="s">
        <v>78</v>
      </c>
    </row>
    <row r="6250" spans="1:4">
      <c r="A6250">
        <v>6246</v>
      </c>
      <c r="B6250" s="14">
        <f>'EstExp 11-17'!H24</f>
        <v>0</v>
      </c>
      <c r="C6250" s="5">
        <f t="shared" si="96"/>
        <v>6246</v>
      </c>
      <c r="D6250" s="11" t="s">
        <v>78</v>
      </c>
    </row>
    <row r="6251" spans="1:4">
      <c r="A6251">
        <v>6247</v>
      </c>
      <c r="B6251" s="14">
        <f>'EstExp 11-17'!K24</f>
        <v>0</v>
      </c>
      <c r="C6251" s="5">
        <f t="shared" si="96"/>
        <v>6247</v>
      </c>
      <c r="D6251" s="11" t="s">
        <v>78</v>
      </c>
    </row>
    <row r="6252" spans="1:4">
      <c r="A6252">
        <v>6248</v>
      </c>
      <c r="B6252" s="14">
        <f>'EstExp 11-17'!H25</f>
        <v>0</v>
      </c>
      <c r="C6252" s="5">
        <f t="shared" si="96"/>
        <v>6248</v>
      </c>
      <c r="D6252" s="11" t="s">
        <v>78</v>
      </c>
    </row>
    <row r="6253" spans="1:4">
      <c r="A6253">
        <v>6249</v>
      </c>
      <c r="B6253" s="14">
        <f>'EstExp 11-17'!K25</f>
        <v>0</v>
      </c>
      <c r="C6253" s="5">
        <f t="shared" si="96"/>
        <v>6249</v>
      </c>
      <c r="D6253" s="11" t="s">
        <v>78</v>
      </c>
    </row>
    <row r="6254" spans="1:4">
      <c r="A6254">
        <v>6250</v>
      </c>
      <c r="B6254" s="14">
        <f>'EstExp 11-17'!H26</f>
        <v>0</v>
      </c>
      <c r="C6254" s="5">
        <f t="shared" si="96"/>
        <v>6250</v>
      </c>
      <c r="D6254" s="11" t="s">
        <v>78</v>
      </c>
    </row>
    <row r="6255" spans="1:4">
      <c r="A6255">
        <v>6251</v>
      </c>
      <c r="B6255" s="14">
        <f>'EstExp 11-17'!K26</f>
        <v>0</v>
      </c>
      <c r="C6255" s="5">
        <f t="shared" si="96"/>
        <v>6251</v>
      </c>
      <c r="D6255" s="11" t="s">
        <v>78</v>
      </c>
    </row>
    <row r="6256" spans="1:4">
      <c r="A6256">
        <v>6252</v>
      </c>
      <c r="B6256" s="14">
        <f>'EstExp 11-17'!H27</f>
        <v>0</v>
      </c>
      <c r="C6256" s="5">
        <f t="shared" si="96"/>
        <v>6252</v>
      </c>
      <c r="D6256" s="11" t="s">
        <v>78</v>
      </c>
    </row>
    <row r="6257" spans="1:4">
      <c r="A6257">
        <v>6253</v>
      </c>
      <c r="B6257" s="14">
        <f>'EstExp 11-17'!K27</f>
        <v>0</v>
      </c>
      <c r="C6257" s="5">
        <f t="shared" si="96"/>
        <v>6253</v>
      </c>
      <c r="D6257" s="11" t="s">
        <v>78</v>
      </c>
    </row>
    <row r="6258" spans="1:4">
      <c r="A6258">
        <v>6254</v>
      </c>
      <c r="B6258" s="14">
        <f>'EstExp 11-17'!H28</f>
        <v>0</v>
      </c>
      <c r="C6258" s="5">
        <f t="shared" si="96"/>
        <v>6254</v>
      </c>
      <c r="D6258" s="11" t="s">
        <v>78</v>
      </c>
    </row>
    <row r="6259" spans="1:4">
      <c r="A6259">
        <v>6255</v>
      </c>
      <c r="B6259" s="14">
        <f>'EstExp 11-17'!K28</f>
        <v>0</v>
      </c>
      <c r="C6259" s="5">
        <f t="shared" si="96"/>
        <v>6255</v>
      </c>
      <c r="D6259" s="11" t="s">
        <v>78</v>
      </c>
    </row>
    <row r="6260" spans="1:4">
      <c r="A6260">
        <v>6256</v>
      </c>
      <c r="B6260" s="14">
        <f>'EstExp 11-17'!H29</f>
        <v>0</v>
      </c>
      <c r="C6260" s="5">
        <f t="shared" si="96"/>
        <v>6256</v>
      </c>
      <c r="D6260" s="11" t="s">
        <v>78</v>
      </c>
    </row>
    <row r="6261" spans="1:4">
      <c r="A6261">
        <v>6257</v>
      </c>
      <c r="B6261" s="14">
        <f>'EstExp 11-17'!K29</f>
        <v>0</v>
      </c>
      <c r="C6261" s="5">
        <f t="shared" si="96"/>
        <v>6257</v>
      </c>
      <c r="D6261" s="11" t="s">
        <v>78</v>
      </c>
    </row>
    <row r="6262" spans="1:4">
      <c r="A6262">
        <v>6258</v>
      </c>
      <c r="B6262" s="14">
        <f>'EstExp 11-17'!H30</f>
        <v>0</v>
      </c>
      <c r="C6262" s="5">
        <f t="shared" si="96"/>
        <v>6258</v>
      </c>
      <c r="D6262" s="11" t="s">
        <v>78</v>
      </c>
    </row>
    <row r="6263" spans="1:4">
      <c r="A6263">
        <v>6259</v>
      </c>
      <c r="B6263" s="14">
        <f>'EstExp 11-17'!K30</f>
        <v>0</v>
      </c>
      <c r="C6263" s="5">
        <f t="shared" si="96"/>
        <v>6259</v>
      </c>
      <c r="D6263" s="11" t="s">
        <v>78</v>
      </c>
    </row>
    <row r="6264" spans="1:4">
      <c r="A6264">
        <v>6260</v>
      </c>
      <c r="B6264" s="14">
        <f>'EstExp 11-17'!H31</f>
        <v>0</v>
      </c>
      <c r="C6264" s="5">
        <f t="shared" si="96"/>
        <v>6260</v>
      </c>
      <c r="D6264" s="11" t="s">
        <v>78</v>
      </c>
    </row>
    <row r="6265" spans="1:4">
      <c r="A6265">
        <v>6261</v>
      </c>
      <c r="B6265" s="14">
        <f>'EstExp 11-17'!K31</f>
        <v>0</v>
      </c>
      <c r="C6265" s="5">
        <f t="shared" si="96"/>
        <v>6261</v>
      </c>
      <c r="D6265" s="11" t="s">
        <v>78</v>
      </c>
    </row>
    <row r="6266" spans="1:4">
      <c r="A6266">
        <v>6262</v>
      </c>
      <c r="B6266" s="14">
        <f>'EstExp 11-17'!H32</f>
        <v>0</v>
      </c>
      <c r="C6266" s="5">
        <f t="shared" si="96"/>
        <v>6262</v>
      </c>
      <c r="D6266" s="11" t="s">
        <v>78</v>
      </c>
    </row>
    <row r="6267" spans="1:4">
      <c r="A6267">
        <v>6263</v>
      </c>
      <c r="B6267" s="14">
        <f>'EstExp 11-17'!K32</f>
        <v>0</v>
      </c>
      <c r="C6267" s="5">
        <f t="shared" si="96"/>
        <v>6263</v>
      </c>
      <c r="D6267" s="11" t="s">
        <v>78</v>
      </c>
    </row>
    <row r="6268" spans="1:4">
      <c r="A6268">
        <v>6264</v>
      </c>
      <c r="B6268" s="14">
        <f>'EstExp 11-17'!I33</f>
        <v>31400</v>
      </c>
      <c r="C6268" s="5">
        <f t="shared" si="96"/>
        <v>-25136</v>
      </c>
      <c r="D6268" s="11" t="s">
        <v>78</v>
      </c>
    </row>
    <row r="6269" spans="1:4">
      <c r="A6269">
        <v>6265</v>
      </c>
      <c r="B6269" s="14">
        <f>'EstExp 11-17'!J33</f>
        <v>0</v>
      </c>
      <c r="C6269" s="5">
        <f t="shared" si="96"/>
        <v>6265</v>
      </c>
      <c r="D6269" s="11" t="s">
        <v>78</v>
      </c>
    </row>
    <row r="6270" spans="1:4">
      <c r="A6270">
        <v>6266</v>
      </c>
      <c r="B6270" s="14">
        <f>'EstExp 11-17'!I36</f>
        <v>0</v>
      </c>
      <c r="C6270" s="5">
        <f t="shared" si="96"/>
        <v>6266</v>
      </c>
      <c r="D6270" s="11" t="s">
        <v>78</v>
      </c>
    </row>
    <row r="6271" spans="1:4">
      <c r="A6271">
        <v>6267</v>
      </c>
      <c r="B6271" s="14">
        <f>'EstExp 11-17'!J36</f>
        <v>0</v>
      </c>
      <c r="C6271" s="5">
        <f t="shared" si="96"/>
        <v>6267</v>
      </c>
      <c r="D6271" s="11" t="s">
        <v>78</v>
      </c>
    </row>
    <row r="6272" spans="1:4">
      <c r="A6272">
        <v>6268</v>
      </c>
      <c r="B6272" s="14">
        <f>'EstExp 11-17'!I37</f>
        <v>0</v>
      </c>
      <c r="C6272" s="5">
        <f t="shared" si="96"/>
        <v>6268</v>
      </c>
      <c r="D6272" s="11" t="s">
        <v>78</v>
      </c>
    </row>
    <row r="6273" spans="1:4">
      <c r="A6273">
        <v>6269</v>
      </c>
      <c r="B6273" s="14">
        <f>'EstExp 11-17'!J37</f>
        <v>0</v>
      </c>
      <c r="C6273" s="5">
        <f t="shared" si="96"/>
        <v>6269</v>
      </c>
      <c r="D6273" s="11" t="s">
        <v>78</v>
      </c>
    </row>
    <row r="6274" spans="1:4">
      <c r="A6274">
        <v>6270</v>
      </c>
      <c r="B6274" s="14">
        <f>'EstExp 11-17'!I38</f>
        <v>0</v>
      </c>
      <c r="C6274" s="5">
        <f t="shared" si="96"/>
        <v>6270</v>
      </c>
      <c r="D6274" s="11" t="s">
        <v>78</v>
      </c>
    </row>
    <row r="6275" spans="1:4">
      <c r="A6275">
        <v>6271</v>
      </c>
      <c r="B6275" s="14">
        <f>'EstExp 11-17'!J38</f>
        <v>0</v>
      </c>
      <c r="C6275" s="5">
        <f t="shared" si="96"/>
        <v>6271</v>
      </c>
      <c r="D6275" s="11" t="s">
        <v>78</v>
      </c>
    </row>
    <row r="6276" spans="1:4">
      <c r="A6276">
        <v>6272</v>
      </c>
      <c r="B6276" s="14">
        <f>'EstExp 11-17'!I39</f>
        <v>0</v>
      </c>
      <c r="C6276" s="5">
        <f t="shared" si="96"/>
        <v>6272</v>
      </c>
      <c r="D6276" s="11" t="s">
        <v>78</v>
      </c>
    </row>
    <row r="6277" spans="1:4">
      <c r="A6277">
        <v>6273</v>
      </c>
      <c r="B6277" s="14">
        <f>'EstExp 11-17'!J39</f>
        <v>0</v>
      </c>
      <c r="C6277" s="5">
        <f t="shared" si="96"/>
        <v>6273</v>
      </c>
      <c r="D6277" s="11" t="s">
        <v>78</v>
      </c>
    </row>
    <row r="6278" spans="1:4">
      <c r="A6278">
        <v>6274</v>
      </c>
      <c r="B6278" s="14">
        <f>'EstExp 11-17'!I40</f>
        <v>0</v>
      </c>
      <c r="C6278" s="5">
        <f t="shared" si="96"/>
        <v>6274</v>
      </c>
      <c r="D6278" s="11" t="s">
        <v>78</v>
      </c>
    </row>
    <row r="6279" spans="1:4">
      <c r="A6279">
        <v>6275</v>
      </c>
      <c r="B6279" s="14">
        <f>'EstExp 11-17'!J40</f>
        <v>0</v>
      </c>
      <c r="C6279" s="5">
        <f t="shared" ref="C6279:C6342" si="97">A6279-B6279</f>
        <v>6275</v>
      </c>
      <c r="D6279" s="11" t="s">
        <v>78</v>
      </c>
    </row>
    <row r="6280" spans="1:4">
      <c r="A6280">
        <v>6276</v>
      </c>
      <c r="B6280" s="14">
        <f>'EstExp 11-17'!I41</f>
        <v>0</v>
      </c>
      <c r="C6280" s="5">
        <f t="shared" si="97"/>
        <v>6276</v>
      </c>
      <c r="D6280" s="11" t="s">
        <v>78</v>
      </c>
    </row>
    <row r="6281" spans="1:4">
      <c r="A6281">
        <v>6277</v>
      </c>
      <c r="B6281" s="14">
        <f>'EstExp 11-17'!J41</f>
        <v>0</v>
      </c>
      <c r="C6281" s="5">
        <f t="shared" si="97"/>
        <v>6277</v>
      </c>
      <c r="D6281" s="11" t="s">
        <v>78</v>
      </c>
    </row>
    <row r="6282" spans="1:4">
      <c r="A6282">
        <v>6278</v>
      </c>
      <c r="B6282" s="14">
        <f>'EstExp 11-17'!I42</f>
        <v>0</v>
      </c>
      <c r="C6282" s="5">
        <f t="shared" si="97"/>
        <v>6278</v>
      </c>
      <c r="D6282" s="11" t="s">
        <v>78</v>
      </c>
    </row>
    <row r="6283" spans="1:4">
      <c r="A6283">
        <v>6279</v>
      </c>
      <c r="B6283" s="14">
        <f>'EstExp 11-17'!J42</f>
        <v>0</v>
      </c>
      <c r="C6283" s="5">
        <f t="shared" si="97"/>
        <v>6279</v>
      </c>
      <c r="D6283" s="11" t="s">
        <v>78</v>
      </c>
    </row>
    <row r="6284" spans="1:4">
      <c r="A6284">
        <v>6280</v>
      </c>
      <c r="B6284" s="14">
        <f>'EstExp 11-17'!I44</f>
        <v>0</v>
      </c>
      <c r="C6284" s="5">
        <f t="shared" si="97"/>
        <v>6280</v>
      </c>
      <c r="D6284" s="11" t="s">
        <v>78</v>
      </c>
    </row>
    <row r="6285" spans="1:4">
      <c r="A6285">
        <v>6281</v>
      </c>
      <c r="B6285" s="14">
        <f>'EstExp 11-17'!J44</f>
        <v>0</v>
      </c>
      <c r="C6285" s="5">
        <f t="shared" si="97"/>
        <v>6281</v>
      </c>
      <c r="D6285" s="11" t="s">
        <v>78</v>
      </c>
    </row>
    <row r="6286" spans="1:4">
      <c r="A6286">
        <v>6282</v>
      </c>
      <c r="B6286" s="14">
        <f>'EstExp 11-17'!I45</f>
        <v>30000</v>
      </c>
      <c r="C6286" s="5">
        <f t="shared" si="97"/>
        <v>-23718</v>
      </c>
      <c r="D6286" s="11" t="s">
        <v>78</v>
      </c>
    </row>
    <row r="6287" spans="1:4">
      <c r="A6287">
        <v>6283</v>
      </c>
      <c r="B6287" s="14">
        <f>'EstExp 11-17'!J45</f>
        <v>0</v>
      </c>
      <c r="C6287" s="5">
        <f t="shared" si="97"/>
        <v>6283</v>
      </c>
      <c r="D6287" s="11" t="s">
        <v>78</v>
      </c>
    </row>
    <row r="6288" spans="1:4">
      <c r="A6288">
        <v>6284</v>
      </c>
      <c r="B6288" s="14">
        <f>'EstExp 11-17'!I46</f>
        <v>0</v>
      </c>
      <c r="C6288" s="5">
        <f t="shared" si="97"/>
        <v>6284</v>
      </c>
      <c r="D6288" s="11" t="s">
        <v>78</v>
      </c>
    </row>
    <row r="6289" spans="1:4">
      <c r="A6289">
        <v>6285</v>
      </c>
      <c r="B6289" s="14">
        <f>'EstExp 11-17'!J46</f>
        <v>0</v>
      </c>
      <c r="C6289" s="5">
        <f t="shared" si="97"/>
        <v>6285</v>
      </c>
      <c r="D6289" s="11" t="s">
        <v>78</v>
      </c>
    </row>
    <row r="6290" spans="1:4">
      <c r="A6290">
        <v>6286</v>
      </c>
      <c r="B6290" s="14">
        <f>'EstExp 11-17'!I47</f>
        <v>30000</v>
      </c>
      <c r="C6290" s="5">
        <f t="shared" si="97"/>
        <v>-23714</v>
      </c>
      <c r="D6290" s="11" t="s">
        <v>78</v>
      </c>
    </row>
    <row r="6291" spans="1:4">
      <c r="A6291">
        <v>6287</v>
      </c>
      <c r="B6291" s="14">
        <f>'EstExp 11-17'!J47</f>
        <v>0</v>
      </c>
      <c r="C6291" s="5">
        <f t="shared" si="97"/>
        <v>6287</v>
      </c>
      <c r="D6291" s="11" t="s">
        <v>78</v>
      </c>
    </row>
    <row r="6292" spans="1:4">
      <c r="A6292">
        <v>6288</v>
      </c>
      <c r="B6292" s="14">
        <f>'EstExp 11-17'!I49</f>
        <v>0</v>
      </c>
      <c r="C6292" s="5">
        <f t="shared" si="97"/>
        <v>6288</v>
      </c>
      <c r="D6292" s="11" t="s">
        <v>78</v>
      </c>
    </row>
    <row r="6293" spans="1:4">
      <c r="A6293">
        <v>6289</v>
      </c>
      <c r="B6293" s="14">
        <f>'EstExp 11-17'!J49</f>
        <v>0</v>
      </c>
      <c r="C6293" s="5">
        <f t="shared" si="97"/>
        <v>6289</v>
      </c>
      <c r="D6293" s="11" t="s">
        <v>78</v>
      </c>
    </row>
    <row r="6294" spans="1:4">
      <c r="A6294">
        <v>6290</v>
      </c>
      <c r="B6294" s="14">
        <f>'EstExp 11-17'!I50</f>
        <v>0</v>
      </c>
      <c r="C6294" s="5">
        <f t="shared" si="97"/>
        <v>6290</v>
      </c>
      <c r="D6294" s="11" t="s">
        <v>78</v>
      </c>
    </row>
    <row r="6295" spans="1:4">
      <c r="A6295">
        <v>6291</v>
      </c>
      <c r="B6295" s="14">
        <f>'EstExp 11-17'!J50</f>
        <v>0</v>
      </c>
      <c r="C6295" s="5">
        <f t="shared" si="97"/>
        <v>6291</v>
      </c>
      <c r="D6295" s="11" t="s">
        <v>78</v>
      </c>
    </row>
    <row r="6296" spans="1:4">
      <c r="A6296">
        <v>6292</v>
      </c>
      <c r="B6296" s="14">
        <f>'EstExp 11-17'!I51</f>
        <v>0</v>
      </c>
      <c r="C6296" s="5">
        <f t="shared" si="97"/>
        <v>6292</v>
      </c>
      <c r="D6296" s="11" t="s">
        <v>78</v>
      </c>
    </row>
    <row r="6297" spans="1:4">
      <c r="A6297">
        <v>6293</v>
      </c>
      <c r="B6297" s="14">
        <f>'EstExp 11-17'!J51</f>
        <v>0</v>
      </c>
      <c r="C6297" s="5">
        <f t="shared" si="97"/>
        <v>6293</v>
      </c>
      <c r="D6297" s="11" t="s">
        <v>78</v>
      </c>
    </row>
    <row r="6298" spans="1:4">
      <c r="A6298">
        <v>6294</v>
      </c>
      <c r="B6298" s="14">
        <f>'EstExp 11-17'!I53</f>
        <v>0</v>
      </c>
      <c r="C6298" s="5">
        <f t="shared" si="97"/>
        <v>6294</v>
      </c>
      <c r="D6298" s="11" t="s">
        <v>78</v>
      </c>
    </row>
    <row r="6299" spans="1:4">
      <c r="A6299">
        <v>6295</v>
      </c>
      <c r="B6299" s="14">
        <f>'EstExp 11-17'!J53</f>
        <v>0</v>
      </c>
      <c r="C6299" s="5">
        <f t="shared" si="97"/>
        <v>6295</v>
      </c>
      <c r="D6299" s="11" t="s">
        <v>78</v>
      </c>
    </row>
    <row r="6300" spans="1:4">
      <c r="A6300">
        <v>6296</v>
      </c>
      <c r="B6300" s="14">
        <f>'EstExp 11-17'!I55</f>
        <v>0</v>
      </c>
      <c r="C6300" s="5">
        <f t="shared" si="97"/>
        <v>6296</v>
      </c>
      <c r="D6300" s="11" t="s">
        <v>78</v>
      </c>
    </row>
    <row r="6301" spans="1:4">
      <c r="A6301">
        <v>6297</v>
      </c>
      <c r="B6301" s="14">
        <f>'EstExp 11-17'!J55</f>
        <v>0</v>
      </c>
      <c r="C6301" s="5">
        <f t="shared" si="97"/>
        <v>6297</v>
      </c>
      <c r="D6301" s="11" t="s">
        <v>78</v>
      </c>
    </row>
    <row r="6302" spans="1:4">
      <c r="A6302">
        <v>6298</v>
      </c>
      <c r="B6302" s="14">
        <f>'EstExp 11-17'!I56</f>
        <v>0</v>
      </c>
      <c r="C6302" s="5">
        <f t="shared" si="97"/>
        <v>6298</v>
      </c>
      <c r="D6302" s="11" t="s">
        <v>78</v>
      </c>
    </row>
    <row r="6303" spans="1:4">
      <c r="A6303">
        <v>6299</v>
      </c>
      <c r="B6303" s="14">
        <f>'EstExp 11-17'!J56</f>
        <v>0</v>
      </c>
      <c r="C6303" s="5">
        <f t="shared" si="97"/>
        <v>6299</v>
      </c>
      <c r="D6303" s="11" t="s">
        <v>78</v>
      </c>
    </row>
    <row r="6304" spans="1:4">
      <c r="A6304">
        <v>6300</v>
      </c>
      <c r="B6304" s="14">
        <f>'EstExp 11-17'!I57</f>
        <v>0</v>
      </c>
      <c r="C6304" s="5">
        <f t="shared" si="97"/>
        <v>6300</v>
      </c>
      <c r="D6304" s="11" t="s">
        <v>78</v>
      </c>
    </row>
    <row r="6305" spans="1:4">
      <c r="A6305">
        <v>6301</v>
      </c>
      <c r="B6305" s="14">
        <f>'EstExp 11-17'!J57</f>
        <v>0</v>
      </c>
      <c r="C6305" s="5">
        <f t="shared" si="97"/>
        <v>6301</v>
      </c>
      <c r="D6305" s="11" t="s">
        <v>78</v>
      </c>
    </row>
    <row r="6306" spans="1:4">
      <c r="A6306">
        <v>6302</v>
      </c>
      <c r="B6306" s="14">
        <f>'EstExp 11-17'!I59</f>
        <v>0</v>
      </c>
      <c r="C6306" s="5">
        <f t="shared" si="97"/>
        <v>6302</v>
      </c>
      <c r="D6306" s="11" t="s">
        <v>78</v>
      </c>
    </row>
    <row r="6307" spans="1:4">
      <c r="A6307">
        <v>6303</v>
      </c>
      <c r="B6307" s="14">
        <f>'EstExp 11-17'!J59</f>
        <v>0</v>
      </c>
      <c r="C6307" s="5">
        <f t="shared" si="97"/>
        <v>6303</v>
      </c>
      <c r="D6307" s="11" t="s">
        <v>78</v>
      </c>
    </row>
    <row r="6308" spans="1:4">
      <c r="A6308">
        <v>6304</v>
      </c>
      <c r="B6308" s="14">
        <f>'EstExp 11-17'!I60</f>
        <v>0</v>
      </c>
      <c r="C6308" s="5">
        <f t="shared" si="97"/>
        <v>6304</v>
      </c>
      <c r="D6308" s="11" t="s">
        <v>78</v>
      </c>
    </row>
    <row r="6309" spans="1:4">
      <c r="A6309">
        <v>6305</v>
      </c>
      <c r="B6309" s="14">
        <f>'EstExp 11-17'!J60</f>
        <v>0</v>
      </c>
      <c r="C6309" s="5">
        <f t="shared" si="97"/>
        <v>6305</v>
      </c>
      <c r="D6309" s="11" t="s">
        <v>78</v>
      </c>
    </row>
    <row r="6310" spans="1:4">
      <c r="A6310">
        <v>6306</v>
      </c>
      <c r="B6310" s="14">
        <f>'EstExp 11-17'!I61</f>
        <v>0</v>
      </c>
      <c r="C6310" s="5">
        <f t="shared" si="97"/>
        <v>6306</v>
      </c>
      <c r="D6310" s="11" t="s">
        <v>78</v>
      </c>
    </row>
    <row r="6311" spans="1:4">
      <c r="A6311">
        <v>6307</v>
      </c>
      <c r="B6311" s="14">
        <f>'EstExp 11-17'!J61</f>
        <v>0</v>
      </c>
      <c r="C6311" s="5">
        <f t="shared" si="97"/>
        <v>6307</v>
      </c>
      <c r="D6311" s="11" t="s">
        <v>78</v>
      </c>
    </row>
    <row r="6312" spans="1:4">
      <c r="A6312">
        <v>6308</v>
      </c>
      <c r="B6312" s="14">
        <f>'EstExp 11-17'!I62</f>
        <v>0</v>
      </c>
      <c r="C6312" s="5">
        <f t="shared" si="97"/>
        <v>6308</v>
      </c>
      <c r="D6312" s="11" t="s">
        <v>78</v>
      </c>
    </row>
    <row r="6313" spans="1:4">
      <c r="A6313">
        <v>6309</v>
      </c>
      <c r="B6313" s="14">
        <f>'EstExp 11-17'!J62</f>
        <v>0</v>
      </c>
      <c r="C6313" s="5">
        <f t="shared" si="97"/>
        <v>6309</v>
      </c>
      <c r="D6313" s="11" t="s">
        <v>78</v>
      </c>
    </row>
    <row r="6314" spans="1:4">
      <c r="A6314">
        <v>6310</v>
      </c>
      <c r="B6314" s="14">
        <f>'EstExp 11-17'!I63</f>
        <v>0</v>
      </c>
      <c r="C6314" s="5">
        <f t="shared" si="97"/>
        <v>6310</v>
      </c>
      <c r="D6314" s="11" t="s">
        <v>78</v>
      </c>
    </row>
    <row r="6315" spans="1:4">
      <c r="A6315">
        <v>6311</v>
      </c>
      <c r="B6315" s="14">
        <f>'EstExp 11-17'!J63</f>
        <v>0</v>
      </c>
      <c r="C6315" s="5">
        <f t="shared" si="97"/>
        <v>6311</v>
      </c>
      <c r="D6315" s="11" t="s">
        <v>78</v>
      </c>
    </row>
    <row r="6316" spans="1:4">
      <c r="A6316">
        <v>6312</v>
      </c>
      <c r="B6316" s="14">
        <f>'EstExp 11-17'!I64</f>
        <v>0</v>
      </c>
      <c r="C6316" s="5">
        <f t="shared" si="97"/>
        <v>6312</v>
      </c>
      <c r="D6316" s="11" t="s">
        <v>78</v>
      </c>
    </row>
    <row r="6317" spans="1:4">
      <c r="A6317">
        <v>6313</v>
      </c>
      <c r="B6317" s="14">
        <f>'EstExp 11-17'!J64</f>
        <v>0</v>
      </c>
      <c r="C6317" s="5">
        <f t="shared" si="97"/>
        <v>6313</v>
      </c>
      <c r="D6317" s="11" t="s">
        <v>78</v>
      </c>
    </row>
    <row r="6318" spans="1:4">
      <c r="A6318">
        <v>6314</v>
      </c>
      <c r="B6318" s="14">
        <f>'EstExp 11-17'!I65</f>
        <v>0</v>
      </c>
      <c r="C6318" s="5">
        <f t="shared" si="97"/>
        <v>6314</v>
      </c>
      <c r="D6318" s="11" t="s">
        <v>78</v>
      </c>
    </row>
    <row r="6319" spans="1:4">
      <c r="A6319">
        <v>6315</v>
      </c>
      <c r="B6319" s="14">
        <f>'EstExp 11-17'!J65</f>
        <v>0</v>
      </c>
      <c r="C6319" s="5">
        <f t="shared" si="97"/>
        <v>6315</v>
      </c>
      <c r="D6319" s="11" t="s">
        <v>78</v>
      </c>
    </row>
    <row r="6320" spans="1:4">
      <c r="A6320">
        <v>6316</v>
      </c>
      <c r="B6320" s="14">
        <f>'EstExp 11-17'!I67</f>
        <v>0</v>
      </c>
      <c r="C6320" s="5">
        <f t="shared" si="97"/>
        <v>6316</v>
      </c>
      <c r="D6320" s="11" t="s">
        <v>78</v>
      </c>
    </row>
    <row r="6321" spans="1:4">
      <c r="A6321">
        <v>6317</v>
      </c>
      <c r="B6321" s="14">
        <f>'EstExp 11-17'!J67</f>
        <v>0</v>
      </c>
      <c r="C6321" s="5">
        <f t="shared" si="97"/>
        <v>6317</v>
      </c>
      <c r="D6321" s="11" t="s">
        <v>78</v>
      </c>
    </row>
    <row r="6322" spans="1:4">
      <c r="A6322">
        <v>6318</v>
      </c>
      <c r="B6322" s="14">
        <f>'EstExp 11-17'!I68</f>
        <v>0</v>
      </c>
      <c r="C6322" s="5">
        <f t="shared" si="97"/>
        <v>6318</v>
      </c>
      <c r="D6322" s="11" t="s">
        <v>78</v>
      </c>
    </row>
    <row r="6323" spans="1:4">
      <c r="A6323">
        <v>6319</v>
      </c>
      <c r="B6323" s="14">
        <f>'EstExp 11-17'!J68</f>
        <v>0</v>
      </c>
      <c r="C6323" s="5">
        <f t="shared" si="97"/>
        <v>6319</v>
      </c>
      <c r="D6323" s="11" t="s">
        <v>78</v>
      </c>
    </row>
    <row r="6324" spans="1:4">
      <c r="A6324">
        <v>6320</v>
      </c>
      <c r="B6324" s="14">
        <f>'EstExp 11-17'!I69</f>
        <v>0</v>
      </c>
      <c r="C6324" s="5">
        <f t="shared" si="97"/>
        <v>6320</v>
      </c>
      <c r="D6324" s="11" t="s">
        <v>78</v>
      </c>
    </row>
    <row r="6325" spans="1:4">
      <c r="A6325">
        <v>6321</v>
      </c>
      <c r="B6325" s="14">
        <f>'EstExp 11-17'!J69</f>
        <v>0</v>
      </c>
      <c r="C6325" s="5">
        <f t="shared" si="97"/>
        <v>6321</v>
      </c>
      <c r="D6325" s="11" t="s">
        <v>78</v>
      </c>
    </row>
    <row r="6326" spans="1:4">
      <c r="A6326">
        <v>6322</v>
      </c>
      <c r="B6326" s="14">
        <f>'EstExp 11-17'!I70</f>
        <v>0</v>
      </c>
      <c r="C6326" s="5">
        <f t="shared" si="97"/>
        <v>6322</v>
      </c>
      <c r="D6326" s="11" t="s">
        <v>78</v>
      </c>
    </row>
    <row r="6327" spans="1:4">
      <c r="A6327">
        <v>6323</v>
      </c>
      <c r="B6327" s="14">
        <f>'EstExp 11-17'!J70</f>
        <v>0</v>
      </c>
      <c r="C6327" s="5">
        <f t="shared" si="97"/>
        <v>6323</v>
      </c>
      <c r="D6327" s="11" t="s">
        <v>78</v>
      </c>
    </row>
    <row r="6328" spans="1:4">
      <c r="A6328">
        <v>6324</v>
      </c>
      <c r="B6328" s="14">
        <f>'EstExp 11-17'!I71</f>
        <v>0</v>
      </c>
      <c r="C6328" s="5">
        <f t="shared" si="97"/>
        <v>6324</v>
      </c>
      <c r="D6328" s="11" t="s">
        <v>78</v>
      </c>
    </row>
    <row r="6329" spans="1:4">
      <c r="A6329">
        <v>6325</v>
      </c>
      <c r="B6329" s="14">
        <f>'EstExp 11-17'!J71</f>
        <v>0</v>
      </c>
      <c r="C6329" s="5">
        <f t="shared" si="97"/>
        <v>6325</v>
      </c>
      <c r="D6329" s="11" t="s">
        <v>78</v>
      </c>
    </row>
    <row r="6330" spans="1:4">
      <c r="A6330">
        <v>6326</v>
      </c>
      <c r="B6330" s="14">
        <f>'EstExp 11-17'!I72</f>
        <v>0</v>
      </c>
      <c r="C6330" s="5">
        <f t="shared" si="97"/>
        <v>6326</v>
      </c>
      <c r="D6330" s="11" t="s">
        <v>78</v>
      </c>
    </row>
    <row r="6331" spans="1:4">
      <c r="A6331">
        <v>6327</v>
      </c>
      <c r="B6331" s="14">
        <f>'EstExp 11-17'!J72</f>
        <v>0</v>
      </c>
      <c r="C6331" s="5">
        <f t="shared" si="97"/>
        <v>6327</v>
      </c>
      <c r="D6331" s="11" t="s">
        <v>78</v>
      </c>
    </row>
    <row r="6332" spans="1:4">
      <c r="A6332">
        <v>6328</v>
      </c>
      <c r="B6332" s="14">
        <f>'EstExp 11-17'!I73</f>
        <v>0</v>
      </c>
      <c r="C6332" s="5">
        <f t="shared" si="97"/>
        <v>6328</v>
      </c>
      <c r="D6332" s="11" t="s">
        <v>78</v>
      </c>
    </row>
    <row r="6333" spans="1:4">
      <c r="A6333">
        <v>6329</v>
      </c>
      <c r="B6333" s="14">
        <f>'EstExp 11-17'!J73</f>
        <v>0</v>
      </c>
      <c r="C6333" s="5">
        <f t="shared" si="97"/>
        <v>6329</v>
      </c>
      <c r="D6333" s="11" t="s">
        <v>78</v>
      </c>
    </row>
    <row r="6334" spans="1:4">
      <c r="A6334">
        <v>6330</v>
      </c>
      <c r="B6334" s="14">
        <f>'EstExp 11-17'!I74</f>
        <v>30000</v>
      </c>
      <c r="C6334" s="5">
        <f t="shared" si="97"/>
        <v>-23670</v>
      </c>
      <c r="D6334" s="11" t="s">
        <v>78</v>
      </c>
    </row>
    <row r="6335" spans="1:4">
      <c r="A6335">
        <v>6331</v>
      </c>
      <c r="B6335" s="14">
        <f>'EstExp 11-17'!J74</f>
        <v>0</v>
      </c>
      <c r="C6335" s="5">
        <f t="shared" si="97"/>
        <v>6331</v>
      </c>
      <c r="D6335" s="11" t="s">
        <v>78</v>
      </c>
    </row>
    <row r="6336" spans="1:4">
      <c r="A6336">
        <v>6332</v>
      </c>
      <c r="B6336" s="14">
        <f>'EstExp 11-17'!I75</f>
        <v>0</v>
      </c>
      <c r="C6336" s="5">
        <f t="shared" si="97"/>
        <v>6332</v>
      </c>
      <c r="D6336" s="11" t="s">
        <v>78</v>
      </c>
    </row>
    <row r="6337" spans="1:4">
      <c r="A6337">
        <v>6333</v>
      </c>
      <c r="B6337" s="14">
        <f>'EstExp 11-17'!J75</f>
        <v>0</v>
      </c>
      <c r="C6337" s="5">
        <f t="shared" si="97"/>
        <v>6333</v>
      </c>
      <c r="D6337" s="11" t="s">
        <v>78</v>
      </c>
    </row>
    <row r="6338" spans="1:4">
      <c r="A6338">
        <v>6334</v>
      </c>
      <c r="B6338" s="14">
        <f>'EstExp 11-17'!H85</f>
        <v>0</v>
      </c>
      <c r="C6338" s="5">
        <f t="shared" si="97"/>
        <v>6334</v>
      </c>
      <c r="D6338" s="11" t="s">
        <v>78</v>
      </c>
    </row>
    <row r="6339" spans="1:4">
      <c r="A6339">
        <v>6335</v>
      </c>
      <c r="B6339" s="14">
        <f>'EstExp 11-17'!K85</f>
        <v>0</v>
      </c>
      <c r="C6339" s="5">
        <f t="shared" si="97"/>
        <v>6335</v>
      </c>
      <c r="D6339" s="11" t="s">
        <v>78</v>
      </c>
    </row>
    <row r="6340" spans="1:4">
      <c r="A6340">
        <v>6336</v>
      </c>
      <c r="B6340" s="14">
        <f>'EstExp 11-17'!H86</f>
        <v>0</v>
      </c>
      <c r="C6340" s="5">
        <f t="shared" si="97"/>
        <v>6336</v>
      </c>
      <c r="D6340" s="11" t="s">
        <v>78</v>
      </c>
    </row>
    <row r="6341" spans="1:4">
      <c r="A6341">
        <v>6337</v>
      </c>
      <c r="B6341" s="14">
        <f>'EstExp 11-17'!K86</f>
        <v>0</v>
      </c>
      <c r="C6341" s="5">
        <f t="shared" si="97"/>
        <v>6337</v>
      </c>
      <c r="D6341" s="11" t="s">
        <v>78</v>
      </c>
    </row>
    <row r="6342" spans="1:4">
      <c r="A6342">
        <v>6338</v>
      </c>
      <c r="B6342" s="14">
        <f>'EstExp 11-17'!H87</f>
        <v>0</v>
      </c>
      <c r="C6342" s="5">
        <f t="shared" si="97"/>
        <v>6338</v>
      </c>
      <c r="D6342" s="11" t="s">
        <v>78</v>
      </c>
    </row>
    <row r="6343" spans="1:4">
      <c r="A6343">
        <v>6339</v>
      </c>
      <c r="B6343" s="14">
        <f>'EstExp 11-17'!K87</f>
        <v>0</v>
      </c>
      <c r="C6343" s="5">
        <f t="shared" ref="C6343:C6406" si="98">A6343-B6343</f>
        <v>6339</v>
      </c>
      <c r="D6343" s="11" t="s">
        <v>78</v>
      </c>
    </row>
    <row r="6344" spans="1:4">
      <c r="A6344">
        <v>6340</v>
      </c>
      <c r="B6344" s="14">
        <f>'EstExp 11-17'!H88</f>
        <v>0</v>
      </c>
      <c r="C6344" s="5">
        <f t="shared" si="98"/>
        <v>6340</v>
      </c>
      <c r="D6344" s="11" t="s">
        <v>78</v>
      </c>
    </row>
    <row r="6345" spans="1:4">
      <c r="A6345">
        <v>6341</v>
      </c>
      <c r="B6345" s="14">
        <f>'EstExp 11-17'!K88</f>
        <v>0</v>
      </c>
      <c r="C6345" s="5">
        <f t="shared" si="98"/>
        <v>6341</v>
      </c>
      <c r="D6345" s="11" t="s">
        <v>78</v>
      </c>
    </row>
    <row r="6346" spans="1:4">
      <c r="A6346">
        <v>6342</v>
      </c>
      <c r="B6346" s="14">
        <f>'EstExp 11-17'!H89</f>
        <v>0</v>
      </c>
      <c r="C6346" s="5">
        <f t="shared" si="98"/>
        <v>6342</v>
      </c>
      <c r="D6346" s="11" t="s">
        <v>78</v>
      </c>
    </row>
    <row r="6347" spans="1:4">
      <c r="A6347">
        <v>6343</v>
      </c>
      <c r="B6347" s="14">
        <f>'EstExp 11-17'!K89</f>
        <v>0</v>
      </c>
      <c r="C6347" s="5">
        <f t="shared" si="98"/>
        <v>6343</v>
      </c>
      <c r="D6347" s="11" t="s">
        <v>78</v>
      </c>
    </row>
    <row r="6348" spans="1:4">
      <c r="A6348">
        <v>6344</v>
      </c>
      <c r="B6348" s="14">
        <f>'EstExp 11-17'!H90</f>
        <v>0</v>
      </c>
      <c r="C6348" s="5">
        <f t="shared" si="98"/>
        <v>6344</v>
      </c>
      <c r="D6348" s="11" t="s">
        <v>78</v>
      </c>
    </row>
    <row r="6349" spans="1:4">
      <c r="A6349">
        <v>6345</v>
      </c>
      <c r="B6349" s="14">
        <f>'EstExp 11-17'!K90</f>
        <v>0</v>
      </c>
      <c r="C6349" s="5">
        <f t="shared" si="98"/>
        <v>6345</v>
      </c>
      <c r="D6349" s="11" t="s">
        <v>78</v>
      </c>
    </row>
    <row r="6350" spans="1:4">
      <c r="A6350">
        <v>6346</v>
      </c>
      <c r="B6350" s="14">
        <f>'EstExp 11-17'!H91</f>
        <v>5300</v>
      </c>
      <c r="C6350" s="5">
        <f t="shared" si="98"/>
        <v>1046</v>
      </c>
      <c r="D6350" s="11" t="s">
        <v>78</v>
      </c>
    </row>
    <row r="6351" spans="1:4">
      <c r="A6351">
        <v>6347</v>
      </c>
      <c r="B6351" s="14">
        <f>'EstExp 11-17'!K91</f>
        <v>5300</v>
      </c>
      <c r="C6351" s="5">
        <f t="shared" si="98"/>
        <v>1047</v>
      </c>
      <c r="D6351" s="11" t="s">
        <v>78</v>
      </c>
    </row>
    <row r="6352" spans="1:4">
      <c r="A6352">
        <v>6348</v>
      </c>
      <c r="B6352" s="14">
        <f>'EstExp 11-17'!H93</f>
        <v>0</v>
      </c>
      <c r="C6352" s="5">
        <f t="shared" si="98"/>
        <v>6348</v>
      </c>
      <c r="D6352" s="11" t="s">
        <v>78</v>
      </c>
    </row>
    <row r="6353" spans="1:4">
      <c r="A6353">
        <v>6349</v>
      </c>
      <c r="B6353" s="14">
        <f>'EstExp 11-17'!K93</f>
        <v>0</v>
      </c>
      <c r="C6353" s="5">
        <f t="shared" si="98"/>
        <v>6349</v>
      </c>
      <c r="D6353" s="11" t="s">
        <v>78</v>
      </c>
    </row>
    <row r="6354" spans="1:4">
      <c r="A6354">
        <v>6350</v>
      </c>
      <c r="B6354" s="14">
        <f>'EstExp 11-17'!H94</f>
        <v>0</v>
      </c>
      <c r="C6354" s="5">
        <f t="shared" si="98"/>
        <v>6350</v>
      </c>
      <c r="D6354" s="11" t="s">
        <v>78</v>
      </c>
    </row>
    <row r="6355" spans="1:4">
      <c r="A6355">
        <v>6351</v>
      </c>
      <c r="B6355" s="14">
        <f>'EstExp 11-17'!K94</f>
        <v>0</v>
      </c>
      <c r="C6355" s="5">
        <f t="shared" si="98"/>
        <v>6351</v>
      </c>
      <c r="D6355" s="11" t="s">
        <v>78</v>
      </c>
    </row>
    <row r="6356" spans="1:4">
      <c r="A6356">
        <v>6352</v>
      </c>
      <c r="B6356" s="14">
        <f>'EstExp 11-17'!H95</f>
        <v>0</v>
      </c>
      <c r="C6356" s="5">
        <f t="shared" si="98"/>
        <v>6352</v>
      </c>
      <c r="D6356" s="11" t="s">
        <v>78</v>
      </c>
    </row>
    <row r="6357" spans="1:4">
      <c r="A6357">
        <v>6353</v>
      </c>
      <c r="B6357" s="14">
        <f>'EstExp 11-17'!K95</f>
        <v>0</v>
      </c>
      <c r="C6357" s="5">
        <f t="shared" si="98"/>
        <v>6353</v>
      </c>
      <c r="D6357" s="11" t="s">
        <v>78</v>
      </c>
    </row>
    <row r="6358" spans="1:4">
      <c r="A6358">
        <v>6354</v>
      </c>
      <c r="B6358" s="14">
        <f>'EstExp 11-17'!H96</f>
        <v>0</v>
      </c>
      <c r="C6358" s="5">
        <f t="shared" si="98"/>
        <v>6354</v>
      </c>
      <c r="D6358" s="11" t="s">
        <v>78</v>
      </c>
    </row>
    <row r="6359" spans="1:4">
      <c r="A6359">
        <v>6355</v>
      </c>
      <c r="B6359" s="14">
        <f>'EstExp 11-17'!K96</f>
        <v>0</v>
      </c>
      <c r="C6359" s="5">
        <f t="shared" si="98"/>
        <v>6355</v>
      </c>
      <c r="D6359" s="11" t="s">
        <v>78</v>
      </c>
    </row>
    <row r="6360" spans="1:4">
      <c r="A6360">
        <v>6356</v>
      </c>
      <c r="B6360" s="14">
        <f>'EstExp 11-17'!H97</f>
        <v>0</v>
      </c>
      <c r="C6360" s="5">
        <f t="shared" si="98"/>
        <v>6356</v>
      </c>
      <c r="D6360" s="11" t="s">
        <v>78</v>
      </c>
    </row>
    <row r="6361" spans="1:4">
      <c r="A6361">
        <v>6357</v>
      </c>
      <c r="B6361" s="14">
        <f>'EstExp 11-17'!K97</f>
        <v>0</v>
      </c>
      <c r="C6361" s="5">
        <f t="shared" si="98"/>
        <v>6357</v>
      </c>
      <c r="D6361" s="11" t="s">
        <v>78</v>
      </c>
    </row>
    <row r="6362" spans="1:4">
      <c r="A6362">
        <v>6358</v>
      </c>
      <c r="B6362" s="14">
        <f>'EstExp 11-17'!H98</f>
        <v>0</v>
      </c>
      <c r="C6362" s="5">
        <f t="shared" si="98"/>
        <v>6358</v>
      </c>
      <c r="D6362" s="11" t="s">
        <v>78</v>
      </c>
    </row>
    <row r="6363" spans="1:4">
      <c r="A6363">
        <v>6359</v>
      </c>
      <c r="B6363" s="14">
        <f>'EstExp 11-17'!K98</f>
        <v>0</v>
      </c>
      <c r="C6363" s="5">
        <f t="shared" si="98"/>
        <v>6359</v>
      </c>
      <c r="D6363" s="11" t="s">
        <v>78</v>
      </c>
    </row>
    <row r="6364" spans="1:4">
      <c r="A6364">
        <v>6360</v>
      </c>
      <c r="B6364" s="14">
        <f>'EstExp 11-17'!E99</f>
        <v>0</v>
      </c>
      <c r="C6364" s="5">
        <f t="shared" si="98"/>
        <v>6360</v>
      </c>
      <c r="D6364" s="11" t="s">
        <v>78</v>
      </c>
    </row>
    <row r="6365" spans="1:4">
      <c r="A6365">
        <v>6361</v>
      </c>
      <c r="B6365" s="14">
        <f>'EstExp 11-17'!H99</f>
        <v>0</v>
      </c>
      <c r="C6365" s="5">
        <f t="shared" si="98"/>
        <v>6361</v>
      </c>
      <c r="D6365" s="11" t="s">
        <v>78</v>
      </c>
    </row>
    <row r="6366" spans="1:4">
      <c r="A6366">
        <v>6362</v>
      </c>
      <c r="B6366" s="14">
        <f>'EstExp 11-17'!K99</f>
        <v>0</v>
      </c>
      <c r="C6366" s="5">
        <f t="shared" si="98"/>
        <v>6362</v>
      </c>
      <c r="D6366" s="11" t="s">
        <v>78</v>
      </c>
    </row>
    <row r="6367" spans="1:4">
      <c r="A6367">
        <v>6363</v>
      </c>
      <c r="B6367" s="14">
        <f>'EstExp 11-17'!H101</f>
        <v>0</v>
      </c>
      <c r="C6367" s="5">
        <f t="shared" si="98"/>
        <v>6363</v>
      </c>
      <c r="D6367" s="11" t="s">
        <v>78</v>
      </c>
    </row>
    <row r="6368" spans="1:4">
      <c r="A6368">
        <v>6364</v>
      </c>
      <c r="B6368" s="14">
        <f>'EstExp 11-17'!I114</f>
        <v>61400</v>
      </c>
      <c r="C6368" s="5">
        <f t="shared" si="98"/>
        <v>-55036</v>
      </c>
      <c r="D6368" s="11" t="s">
        <v>78</v>
      </c>
    </row>
    <row r="6369" spans="1:4">
      <c r="A6369">
        <v>6365</v>
      </c>
      <c r="B6369" s="14">
        <f>'EstExp 11-17'!J114</f>
        <v>0</v>
      </c>
      <c r="C6369" s="5">
        <f t="shared" si="98"/>
        <v>6365</v>
      </c>
      <c r="D6369" s="11" t="s">
        <v>78</v>
      </c>
    </row>
    <row r="6370" spans="1:4">
      <c r="A6370" s="4">
        <v>6366</v>
      </c>
      <c r="B6370" s="14">
        <f>'EstExp 11-17'!I120</f>
        <v>0</v>
      </c>
      <c r="C6370" s="5">
        <f t="shared" si="98"/>
        <v>6366</v>
      </c>
      <c r="D6370" s="11" t="s">
        <v>78</v>
      </c>
    </row>
    <row r="6371" spans="1:4">
      <c r="A6371" s="4">
        <v>6367</v>
      </c>
      <c r="B6371" s="14">
        <f>'EstExp 11-17'!J120</f>
        <v>0</v>
      </c>
      <c r="C6371" s="5">
        <f t="shared" si="98"/>
        <v>6367</v>
      </c>
      <c r="D6371" s="11" t="s">
        <v>78</v>
      </c>
    </row>
    <row r="6372" spans="1:4">
      <c r="A6372" s="4">
        <v>6368</v>
      </c>
      <c r="B6372" s="14">
        <f>'EstExp 11-17'!I122</f>
        <v>0</v>
      </c>
      <c r="C6372" s="5">
        <f t="shared" si="98"/>
        <v>6368</v>
      </c>
      <c r="D6372" s="11" t="s">
        <v>78</v>
      </c>
    </row>
    <row r="6373" spans="1:4">
      <c r="A6373" s="4">
        <v>6369</v>
      </c>
      <c r="B6373" s="14">
        <f>'EstExp 11-17'!J122</f>
        <v>0</v>
      </c>
      <c r="C6373" s="5">
        <f t="shared" si="98"/>
        <v>6369</v>
      </c>
      <c r="D6373" s="11" t="s">
        <v>78</v>
      </c>
    </row>
    <row r="6374" spans="1:4">
      <c r="A6374">
        <v>6370</v>
      </c>
      <c r="B6374" s="14">
        <f>'EstExp 11-17'!I123</f>
        <v>0</v>
      </c>
      <c r="C6374" s="5">
        <f t="shared" si="98"/>
        <v>6370</v>
      </c>
      <c r="D6374" s="11" t="s">
        <v>78</v>
      </c>
    </row>
    <row r="6375" spans="1:4">
      <c r="A6375">
        <v>6371</v>
      </c>
      <c r="B6375" s="14">
        <f>'EstExp 11-17'!J123</f>
        <v>0</v>
      </c>
      <c r="C6375" s="5">
        <f t="shared" si="98"/>
        <v>6371</v>
      </c>
      <c r="D6375" s="11" t="s">
        <v>78</v>
      </c>
    </row>
    <row r="6376" spans="1:4">
      <c r="A6376">
        <v>6372</v>
      </c>
      <c r="B6376" s="14">
        <f>'EstExp 11-17'!I124</f>
        <v>19900</v>
      </c>
      <c r="C6376" s="5">
        <f t="shared" si="98"/>
        <v>-13528</v>
      </c>
      <c r="D6376" s="11" t="s">
        <v>78</v>
      </c>
    </row>
    <row r="6377" spans="1:4">
      <c r="A6377">
        <v>6373</v>
      </c>
      <c r="B6377" s="14">
        <f>'EstExp 11-17'!J124</f>
        <v>0</v>
      </c>
      <c r="C6377" s="5">
        <f t="shared" si="98"/>
        <v>6373</v>
      </c>
      <c r="D6377" s="11" t="s">
        <v>78</v>
      </c>
    </row>
    <row r="6378" spans="1:4">
      <c r="A6378">
        <v>6374</v>
      </c>
      <c r="B6378" s="14">
        <f>'EstExp 11-17'!I125</f>
        <v>0</v>
      </c>
      <c r="C6378" s="5">
        <f t="shared" si="98"/>
        <v>6374</v>
      </c>
      <c r="D6378" s="11" t="s">
        <v>78</v>
      </c>
    </row>
    <row r="6379" spans="1:4">
      <c r="A6379">
        <v>6375</v>
      </c>
      <c r="B6379" s="14">
        <f>'EstExp 11-17'!J125</f>
        <v>0</v>
      </c>
      <c r="C6379" s="5">
        <f t="shared" si="98"/>
        <v>6375</v>
      </c>
      <c r="D6379" s="11" t="s">
        <v>78</v>
      </c>
    </row>
    <row r="6380" spans="1:4">
      <c r="A6380">
        <v>6376</v>
      </c>
      <c r="B6380" s="14">
        <f>'EstExp 11-17'!I126</f>
        <v>0</v>
      </c>
      <c r="C6380" s="5">
        <f t="shared" si="98"/>
        <v>6376</v>
      </c>
      <c r="D6380" s="11" t="s">
        <v>78</v>
      </c>
    </row>
    <row r="6381" spans="1:4">
      <c r="A6381">
        <v>6377</v>
      </c>
      <c r="B6381" s="14">
        <f>'EstExp 11-17'!I127</f>
        <v>19900</v>
      </c>
      <c r="C6381" s="5">
        <f t="shared" si="98"/>
        <v>-13523</v>
      </c>
      <c r="D6381" s="11" t="s">
        <v>78</v>
      </c>
    </row>
    <row r="6382" spans="1:4">
      <c r="A6382">
        <v>6378</v>
      </c>
      <c r="B6382" s="14">
        <f>'EstExp 11-17'!J127</f>
        <v>0</v>
      </c>
      <c r="C6382" s="5">
        <f t="shared" si="98"/>
        <v>6378</v>
      </c>
      <c r="D6382" s="11" t="s">
        <v>78</v>
      </c>
    </row>
    <row r="6383" spans="1:4">
      <c r="A6383">
        <v>6379</v>
      </c>
      <c r="B6383" s="14">
        <f>'EstExp 11-17'!I128</f>
        <v>0</v>
      </c>
      <c r="C6383" s="5">
        <f t="shared" si="98"/>
        <v>6379</v>
      </c>
      <c r="D6383" s="11" t="s">
        <v>78</v>
      </c>
    </row>
    <row r="6384" spans="1:4">
      <c r="A6384">
        <v>6380</v>
      </c>
      <c r="B6384" s="14">
        <f>'EstExp 11-17'!J128</f>
        <v>0</v>
      </c>
      <c r="C6384" s="5">
        <f t="shared" si="98"/>
        <v>6380</v>
      </c>
      <c r="D6384" s="11" t="s">
        <v>78</v>
      </c>
    </row>
    <row r="6385" spans="1:4">
      <c r="A6385">
        <v>6381</v>
      </c>
      <c r="B6385" s="14">
        <f>'EstExp 11-17'!I129</f>
        <v>19900</v>
      </c>
      <c r="C6385" s="5">
        <f t="shared" si="98"/>
        <v>-13519</v>
      </c>
      <c r="D6385" s="11" t="s">
        <v>78</v>
      </c>
    </row>
    <row r="6386" spans="1:4">
      <c r="A6386">
        <v>6382</v>
      </c>
      <c r="B6386" s="14">
        <f>'EstExp 11-17'!J129</f>
        <v>0</v>
      </c>
      <c r="C6386" s="5">
        <f t="shared" si="98"/>
        <v>6382</v>
      </c>
      <c r="D6386" s="11" t="s">
        <v>78</v>
      </c>
    </row>
    <row r="6387" spans="1:4">
      <c r="A6387">
        <v>6383</v>
      </c>
      <c r="B6387" s="14">
        <f>'EstExp 11-17'!I130</f>
        <v>0</v>
      </c>
      <c r="C6387" s="5">
        <f t="shared" si="98"/>
        <v>6383</v>
      </c>
      <c r="D6387" s="11" t="s">
        <v>78</v>
      </c>
    </row>
    <row r="6388" spans="1:4">
      <c r="A6388">
        <v>6384</v>
      </c>
      <c r="B6388" s="14">
        <f>'EstExp 11-17'!J130</f>
        <v>0</v>
      </c>
      <c r="C6388" s="5">
        <f t="shared" si="98"/>
        <v>6384</v>
      </c>
      <c r="D6388" s="11" t="s">
        <v>78</v>
      </c>
    </row>
    <row r="6389" spans="1:4">
      <c r="A6389">
        <v>6385</v>
      </c>
      <c r="B6389" s="14">
        <f>'EstExp 11-17'!I151</f>
        <v>19900</v>
      </c>
      <c r="C6389" s="5">
        <f t="shared" si="98"/>
        <v>-13515</v>
      </c>
      <c r="D6389" s="11" t="s">
        <v>78</v>
      </c>
    </row>
    <row r="6390" spans="1:4">
      <c r="A6390">
        <v>6386</v>
      </c>
      <c r="B6390" s="14">
        <f>'EstExp 11-17'!J151</f>
        <v>0</v>
      </c>
      <c r="C6390" s="5">
        <f t="shared" si="98"/>
        <v>6386</v>
      </c>
      <c r="D6390" s="11" t="s">
        <v>78</v>
      </c>
    </row>
    <row r="6391" spans="1:4">
      <c r="A6391" s="3">
        <v>6387</v>
      </c>
      <c r="C6391" s="5">
        <f t="shared" si="98"/>
        <v>6387</v>
      </c>
      <c r="D6391" s="11" t="s">
        <v>78</v>
      </c>
    </row>
    <row r="6392" spans="1:4">
      <c r="A6392" s="3">
        <v>6388</v>
      </c>
      <c r="D6392" s="11" t="s">
        <v>189</v>
      </c>
    </row>
    <row r="6393" spans="1:4">
      <c r="A6393" s="3">
        <v>6389</v>
      </c>
      <c r="D6393" s="11" t="s">
        <v>189</v>
      </c>
    </row>
    <row r="6394" spans="1:4">
      <c r="A6394" s="3">
        <v>6390</v>
      </c>
      <c r="D6394" s="11" t="s">
        <v>189</v>
      </c>
    </row>
    <row r="6395" spans="1:4">
      <c r="A6395">
        <v>6391</v>
      </c>
      <c r="B6395" s="14">
        <f>'EstExp 11-17'!I180</f>
        <v>0</v>
      </c>
      <c r="C6395" s="5">
        <f t="shared" si="98"/>
        <v>6391</v>
      </c>
      <c r="D6395" s="11" t="s">
        <v>78</v>
      </c>
    </row>
    <row r="6396" spans="1:4">
      <c r="A6396">
        <v>6392</v>
      </c>
      <c r="B6396" s="14">
        <f>'EstExp 11-17'!J180</f>
        <v>0</v>
      </c>
      <c r="C6396" s="5">
        <f t="shared" si="98"/>
        <v>6392</v>
      </c>
      <c r="D6396" s="11" t="s">
        <v>78</v>
      </c>
    </row>
    <row r="6397" spans="1:4">
      <c r="A6397">
        <v>6393</v>
      </c>
      <c r="B6397" s="14">
        <f>'EstExp 11-17'!I182</f>
        <v>0</v>
      </c>
      <c r="C6397" s="5">
        <f t="shared" si="98"/>
        <v>6393</v>
      </c>
      <c r="D6397" s="11" t="s">
        <v>78</v>
      </c>
    </row>
    <row r="6398" spans="1:4">
      <c r="A6398">
        <v>6394</v>
      </c>
      <c r="B6398" s="14">
        <f>'EstExp 11-17'!J182</f>
        <v>0</v>
      </c>
      <c r="C6398" s="5">
        <f t="shared" si="98"/>
        <v>6394</v>
      </c>
      <c r="D6398" s="11" t="s">
        <v>78</v>
      </c>
    </row>
    <row r="6399" spans="1:4">
      <c r="A6399">
        <v>6395</v>
      </c>
      <c r="B6399" s="14">
        <f>'EstExp 11-17'!I183</f>
        <v>0</v>
      </c>
      <c r="C6399" s="5">
        <f t="shared" si="98"/>
        <v>6395</v>
      </c>
      <c r="D6399" s="11" t="s">
        <v>78</v>
      </c>
    </row>
    <row r="6400" spans="1:4">
      <c r="A6400">
        <v>6396</v>
      </c>
      <c r="B6400" s="14">
        <f>'EstExp 11-17'!J183</f>
        <v>0</v>
      </c>
      <c r="C6400" s="5">
        <f t="shared" si="98"/>
        <v>6396</v>
      </c>
      <c r="D6400" s="11" t="s">
        <v>78</v>
      </c>
    </row>
    <row r="6401" spans="1:4">
      <c r="A6401">
        <v>6397</v>
      </c>
      <c r="B6401" s="14">
        <f>'EstExp 11-17'!I184</f>
        <v>0</v>
      </c>
      <c r="C6401" s="5">
        <f t="shared" si="98"/>
        <v>6397</v>
      </c>
      <c r="D6401" s="11" t="s">
        <v>78</v>
      </c>
    </row>
    <row r="6402" spans="1:4">
      <c r="A6402">
        <v>6398</v>
      </c>
      <c r="B6402" s="14">
        <f>'EstExp 11-17'!J184</f>
        <v>0</v>
      </c>
      <c r="C6402" s="5">
        <f t="shared" si="98"/>
        <v>6398</v>
      </c>
      <c r="D6402" s="11" t="s">
        <v>78</v>
      </c>
    </row>
    <row r="6403" spans="1:4">
      <c r="A6403">
        <v>6399</v>
      </c>
      <c r="B6403" s="14">
        <f>'EstExp 11-17'!I185</f>
        <v>0</v>
      </c>
      <c r="C6403" s="5">
        <f t="shared" si="98"/>
        <v>6399</v>
      </c>
      <c r="D6403" s="11" t="s">
        <v>78</v>
      </c>
    </row>
    <row r="6404" spans="1:4">
      <c r="A6404">
        <v>6400</v>
      </c>
      <c r="B6404" s="14">
        <f>'EstExp 11-17'!J185</f>
        <v>0</v>
      </c>
      <c r="C6404" s="5">
        <f t="shared" si="98"/>
        <v>6400</v>
      </c>
      <c r="D6404" s="11" t="s">
        <v>78</v>
      </c>
    </row>
    <row r="6405" spans="1:4">
      <c r="A6405">
        <v>6401</v>
      </c>
      <c r="B6405" s="14">
        <f>'EstExp 11-17'!I210</f>
        <v>0</v>
      </c>
      <c r="C6405" s="5">
        <f t="shared" si="98"/>
        <v>6401</v>
      </c>
      <c r="D6405" s="11" t="s">
        <v>78</v>
      </c>
    </row>
    <row r="6406" spans="1:4">
      <c r="A6406">
        <v>6402</v>
      </c>
      <c r="B6406" s="14">
        <f>'EstExp 11-17'!J210</f>
        <v>0</v>
      </c>
      <c r="C6406" s="5">
        <f t="shared" si="98"/>
        <v>6402</v>
      </c>
      <c r="D6406" s="11" t="s">
        <v>78</v>
      </c>
    </row>
    <row r="6407" spans="1:4">
      <c r="A6407">
        <v>6403</v>
      </c>
      <c r="B6407" s="14">
        <f>'EstExp 11-17'!D216</f>
        <v>0</v>
      </c>
      <c r="C6407" s="5">
        <f t="shared" ref="C6407:C6470" si="99">A6407-B6407</f>
        <v>6403</v>
      </c>
      <c r="D6407" s="11" t="s">
        <v>78</v>
      </c>
    </row>
    <row r="6408" spans="1:4">
      <c r="A6408">
        <v>6404</v>
      </c>
      <c r="B6408" s="14">
        <f>'EstExp 11-17'!K216</f>
        <v>0</v>
      </c>
      <c r="C6408" s="5">
        <f t="shared" si="99"/>
        <v>6404</v>
      </c>
      <c r="D6408" s="11" t="s">
        <v>78</v>
      </c>
    </row>
    <row r="6409" spans="1:4">
      <c r="A6409">
        <v>6405</v>
      </c>
      <c r="B6409" s="14">
        <f>'EstExp 11-17'!D218</f>
        <v>13000</v>
      </c>
      <c r="C6409" s="5">
        <f t="shared" si="99"/>
        <v>-6595</v>
      </c>
      <c r="D6409" s="11" t="s">
        <v>78</v>
      </c>
    </row>
    <row r="6410" spans="1:4">
      <c r="A6410">
        <v>6406</v>
      </c>
      <c r="B6410" s="14">
        <f>'EstExp 11-17'!K218</f>
        <v>13000</v>
      </c>
      <c r="C6410" s="5">
        <f t="shared" si="99"/>
        <v>-6594</v>
      </c>
      <c r="D6410" s="11" t="s">
        <v>78</v>
      </c>
    </row>
    <row r="6411" spans="1:4">
      <c r="A6411">
        <v>6407</v>
      </c>
      <c r="B6411" s="14">
        <f>'EstExp 11-17'!D220</f>
        <v>0</v>
      </c>
      <c r="C6411" s="5">
        <f t="shared" si="99"/>
        <v>6407</v>
      </c>
      <c r="D6411" s="11" t="s">
        <v>78</v>
      </c>
    </row>
    <row r="6412" spans="1:4">
      <c r="A6412">
        <v>6408</v>
      </c>
      <c r="B6412" s="14">
        <f>'EstExp 11-17'!K220</f>
        <v>0</v>
      </c>
      <c r="C6412" s="5">
        <f t="shared" si="99"/>
        <v>6408</v>
      </c>
      <c r="D6412" s="11" t="s">
        <v>78</v>
      </c>
    </row>
    <row r="6413" spans="1:4">
      <c r="A6413">
        <v>6409</v>
      </c>
      <c r="B6413" s="14">
        <f>'EstExp 11-17'!D226</f>
        <v>0</v>
      </c>
      <c r="C6413" s="5">
        <f t="shared" si="99"/>
        <v>6409</v>
      </c>
      <c r="D6413" s="11" t="s">
        <v>78</v>
      </c>
    </row>
    <row r="6414" spans="1:4">
      <c r="A6414">
        <v>6410</v>
      </c>
      <c r="B6414" s="14">
        <f>'EstExp 11-17'!K226</f>
        <v>0</v>
      </c>
      <c r="C6414" s="5">
        <f t="shared" si="99"/>
        <v>6410</v>
      </c>
      <c r="D6414" s="11" t="s">
        <v>78</v>
      </c>
    </row>
    <row r="6415" spans="1:4">
      <c r="A6415" s="3">
        <v>6411</v>
      </c>
      <c r="D6415" s="11" t="s">
        <v>78</v>
      </c>
    </row>
    <row r="6416" spans="1:4">
      <c r="A6416" s="3">
        <v>6412</v>
      </c>
      <c r="D6416" s="11" t="s">
        <v>78</v>
      </c>
    </row>
    <row r="6417" spans="1:4">
      <c r="A6417">
        <v>6413</v>
      </c>
      <c r="B6417" s="14">
        <f>'EstExp 11-17'!D248</f>
        <v>0</v>
      </c>
      <c r="C6417" s="5">
        <f t="shared" si="99"/>
        <v>6413</v>
      </c>
      <c r="D6417" s="11" t="s">
        <v>78</v>
      </c>
    </row>
    <row r="6418" spans="1:4">
      <c r="A6418">
        <v>6414</v>
      </c>
      <c r="B6418" s="14">
        <f>'EstExp 11-17'!K248</f>
        <v>0</v>
      </c>
      <c r="C6418" s="5">
        <f t="shared" si="99"/>
        <v>6414</v>
      </c>
      <c r="D6418" s="11" t="s">
        <v>78</v>
      </c>
    </row>
    <row r="6419" spans="1:4">
      <c r="A6419">
        <v>6415</v>
      </c>
      <c r="B6419" s="14">
        <f>'EstExp 11-17'!D249</f>
        <v>0</v>
      </c>
      <c r="C6419" s="5">
        <f t="shared" si="99"/>
        <v>6415</v>
      </c>
      <c r="D6419" s="11" t="s">
        <v>78</v>
      </c>
    </row>
    <row r="6420" spans="1:4">
      <c r="A6420">
        <v>6416</v>
      </c>
      <c r="B6420" s="14">
        <f>'EstExp 11-17'!K249</f>
        <v>0</v>
      </c>
      <c r="C6420" s="5">
        <f t="shared" si="99"/>
        <v>6416</v>
      </c>
      <c r="D6420" s="11" t="s">
        <v>78</v>
      </c>
    </row>
    <row r="6421" spans="1:4">
      <c r="A6421">
        <v>6417</v>
      </c>
      <c r="B6421" s="14">
        <f>'EstExp 11-17'!D250</f>
        <v>0</v>
      </c>
      <c r="C6421" s="5">
        <f t="shared" si="99"/>
        <v>6417</v>
      </c>
      <c r="D6421" s="11" t="s">
        <v>78</v>
      </c>
    </row>
    <row r="6422" spans="1:4">
      <c r="A6422">
        <v>6418</v>
      </c>
      <c r="B6422" s="14">
        <f>'EstExp 11-17'!K250</f>
        <v>0</v>
      </c>
      <c r="C6422" s="5">
        <f t="shared" si="99"/>
        <v>6418</v>
      </c>
      <c r="D6422" s="11" t="s">
        <v>78</v>
      </c>
    </row>
    <row r="6423" spans="1:4">
      <c r="A6423">
        <v>6419</v>
      </c>
      <c r="B6423" s="14">
        <f>'EstExp 11-17'!D251</f>
        <v>0</v>
      </c>
      <c r="C6423" s="5">
        <f t="shared" si="99"/>
        <v>6419</v>
      </c>
      <c r="D6423" s="11" t="s">
        <v>78</v>
      </c>
    </row>
    <row r="6424" spans="1:4">
      <c r="A6424">
        <v>6420</v>
      </c>
      <c r="B6424" s="14">
        <f>'EstExp 11-17'!K251</f>
        <v>0</v>
      </c>
      <c r="C6424" s="5">
        <f t="shared" si="99"/>
        <v>6420</v>
      </c>
      <c r="D6424" s="11" t="s">
        <v>78</v>
      </c>
    </row>
    <row r="6425" spans="1:4">
      <c r="A6425">
        <v>6421</v>
      </c>
      <c r="B6425" s="14">
        <f>'EstExp 11-17'!D252</f>
        <v>0</v>
      </c>
      <c r="C6425" s="5">
        <f t="shared" si="99"/>
        <v>6421</v>
      </c>
      <c r="D6425" s="11" t="s">
        <v>78</v>
      </c>
    </row>
    <row r="6426" spans="1:4">
      <c r="A6426">
        <v>6422</v>
      </c>
      <c r="B6426" s="14">
        <f>'EstExp 11-17'!K252</f>
        <v>0</v>
      </c>
      <c r="C6426" s="5">
        <f t="shared" si="99"/>
        <v>6422</v>
      </c>
      <c r="D6426" s="11" t="s">
        <v>78</v>
      </c>
    </row>
    <row r="6427" spans="1:4">
      <c r="A6427">
        <v>6423</v>
      </c>
      <c r="B6427" s="14">
        <f>'EstExp 11-17'!D253</f>
        <v>0</v>
      </c>
      <c r="C6427" s="5">
        <f t="shared" si="99"/>
        <v>6423</v>
      </c>
      <c r="D6427" s="11" t="s">
        <v>78</v>
      </c>
    </row>
    <row r="6428" spans="1:4">
      <c r="A6428">
        <v>6424</v>
      </c>
      <c r="B6428" s="14">
        <f>'EstExp 11-17'!K253</f>
        <v>0</v>
      </c>
      <c r="C6428" s="5">
        <f t="shared" si="99"/>
        <v>6424</v>
      </c>
      <c r="D6428" s="11" t="s">
        <v>78</v>
      </c>
    </row>
    <row r="6429" spans="1:4">
      <c r="A6429">
        <v>6425</v>
      </c>
      <c r="B6429" s="14">
        <f>'EstExp 11-17'!D254</f>
        <v>0</v>
      </c>
      <c r="C6429" s="5">
        <f t="shared" si="99"/>
        <v>6425</v>
      </c>
      <c r="D6429" s="11" t="s">
        <v>78</v>
      </c>
    </row>
    <row r="6430" spans="1:4">
      <c r="A6430">
        <v>6426</v>
      </c>
      <c r="B6430" s="14">
        <f>'EstExp 11-17'!K254</f>
        <v>0</v>
      </c>
      <c r="C6430" s="5">
        <f t="shared" si="99"/>
        <v>6426</v>
      </c>
      <c r="D6430" s="11" t="s">
        <v>78</v>
      </c>
    </row>
    <row r="6431" spans="1:4">
      <c r="A6431">
        <v>6427</v>
      </c>
      <c r="B6431" s="14">
        <f>'EstExp 11-17'!D255</f>
        <v>0</v>
      </c>
      <c r="C6431" s="5">
        <f t="shared" si="99"/>
        <v>6427</v>
      </c>
      <c r="D6431" s="11" t="s">
        <v>78</v>
      </c>
    </row>
    <row r="6432" spans="1:4">
      <c r="A6432">
        <v>6428</v>
      </c>
      <c r="B6432" s="14">
        <f>'EstExp 11-17'!K255</f>
        <v>0</v>
      </c>
      <c r="C6432" s="5">
        <f t="shared" si="99"/>
        <v>6428</v>
      </c>
      <c r="D6432" s="11" t="s">
        <v>78</v>
      </c>
    </row>
    <row r="6433" spans="1:4">
      <c r="A6433">
        <v>6429</v>
      </c>
      <c r="B6433" s="14">
        <f>'EstExp 11-17'!D256</f>
        <v>0</v>
      </c>
      <c r="C6433" s="5">
        <f t="shared" si="99"/>
        <v>6429</v>
      </c>
      <c r="D6433" s="11" t="s">
        <v>78</v>
      </c>
    </row>
    <row r="6434" spans="1:4">
      <c r="A6434">
        <v>6430</v>
      </c>
      <c r="B6434" s="14">
        <f>'EstExp 11-17'!K256</f>
        <v>0</v>
      </c>
      <c r="C6434" s="5">
        <f t="shared" si="99"/>
        <v>6430</v>
      </c>
      <c r="D6434" s="11" t="s">
        <v>78</v>
      </c>
    </row>
    <row r="6435" spans="1:4">
      <c r="A6435" s="4">
        <v>6431</v>
      </c>
      <c r="B6435" s="15">
        <f>'EstExp 11-17'!H92</f>
        <v>5300</v>
      </c>
      <c r="C6435" s="5">
        <f t="shared" si="99"/>
        <v>1131</v>
      </c>
      <c r="D6435" s="11" t="s">
        <v>879</v>
      </c>
    </row>
    <row r="6436" spans="1:4">
      <c r="A6436" s="4">
        <v>6432</v>
      </c>
      <c r="B6436" s="15">
        <f>'EstExp 11-17'!E100</f>
        <v>0</v>
      </c>
      <c r="C6436" s="5">
        <f t="shared" si="99"/>
        <v>6432</v>
      </c>
      <c r="D6436" s="11" t="s">
        <v>879</v>
      </c>
    </row>
    <row r="6437" spans="1:4">
      <c r="A6437" s="3">
        <v>6433</v>
      </c>
      <c r="B6437" s="15">
        <f>'EstExp 11-17'!H100</f>
        <v>0</v>
      </c>
      <c r="C6437" s="5">
        <f t="shared" si="99"/>
        <v>6433</v>
      </c>
      <c r="D6437" s="11" t="s">
        <v>189</v>
      </c>
    </row>
    <row r="6438" spans="1:4">
      <c r="A6438" s="4">
        <v>6434</v>
      </c>
      <c r="B6438" s="15">
        <f>'EstRev 5-10'!J109</f>
        <v>354400</v>
      </c>
      <c r="C6438" s="5">
        <f t="shared" si="99"/>
        <v>-347966</v>
      </c>
      <c r="D6438" s="11" t="s">
        <v>879</v>
      </c>
    </row>
    <row r="6439" spans="1:4">
      <c r="A6439" s="3">
        <v>6435</v>
      </c>
      <c r="D6439" s="11" t="s">
        <v>189</v>
      </c>
    </row>
    <row r="6440" spans="1:4">
      <c r="A6440" s="3">
        <v>6436</v>
      </c>
      <c r="D6440" s="11" t="s">
        <v>189</v>
      </c>
    </row>
    <row r="6441" spans="1:4">
      <c r="A6441" s="3">
        <v>6437</v>
      </c>
      <c r="D6441" s="11" t="s">
        <v>189</v>
      </c>
    </row>
    <row r="6442" spans="1:4">
      <c r="A6442" s="3">
        <v>6438</v>
      </c>
      <c r="D6442" s="11" t="s">
        <v>189</v>
      </c>
    </row>
    <row r="6443" spans="1:4">
      <c r="A6443" s="3">
        <v>6439</v>
      </c>
      <c r="D6443" s="11" t="s">
        <v>189</v>
      </c>
    </row>
    <row r="6444" spans="1:4">
      <c r="A6444" s="3">
        <v>6440</v>
      </c>
      <c r="D6444" s="11" t="s">
        <v>189</v>
      </c>
    </row>
    <row r="6445" spans="1:4">
      <c r="A6445" s="3">
        <v>6441</v>
      </c>
      <c r="D6445" s="11" t="s">
        <v>189</v>
      </c>
    </row>
    <row r="6446" spans="1:4">
      <c r="A6446" s="3">
        <v>6442</v>
      </c>
      <c r="D6446" s="11" t="s">
        <v>189</v>
      </c>
    </row>
    <row r="6447" spans="1:4">
      <c r="A6447" s="3">
        <v>6443</v>
      </c>
      <c r="D6447" s="11" t="s">
        <v>189</v>
      </c>
    </row>
    <row r="6448" spans="1:4">
      <c r="A6448" s="3">
        <v>6444</v>
      </c>
      <c r="D6448" s="11" t="s">
        <v>189</v>
      </c>
    </row>
    <row r="6449" spans="1:4">
      <c r="A6449" s="3">
        <v>6445</v>
      </c>
      <c r="D6449" s="11" t="s">
        <v>189</v>
      </c>
    </row>
    <row r="6450" spans="1:4">
      <c r="A6450" s="3">
        <v>6446</v>
      </c>
      <c r="D6450" s="11" t="s">
        <v>189</v>
      </c>
    </row>
    <row r="6451" spans="1:4">
      <c r="A6451" s="3">
        <v>6447</v>
      </c>
      <c r="D6451" s="11" t="s">
        <v>189</v>
      </c>
    </row>
    <row r="6452" spans="1:4">
      <c r="A6452" s="3">
        <v>6448</v>
      </c>
      <c r="D6452" s="11" t="s">
        <v>189</v>
      </c>
    </row>
    <row r="6453" spans="1:4">
      <c r="A6453" s="3">
        <v>6449</v>
      </c>
      <c r="D6453" s="11" t="s">
        <v>189</v>
      </c>
    </row>
    <row r="6454" spans="1:4">
      <c r="A6454" s="3">
        <v>6450</v>
      </c>
      <c r="D6454" s="11" t="s">
        <v>189</v>
      </c>
    </row>
    <row r="6455" spans="1:4">
      <c r="A6455" s="3">
        <v>6451</v>
      </c>
      <c r="D6455" s="11" t="s">
        <v>189</v>
      </c>
    </row>
    <row r="6456" spans="1:4">
      <c r="A6456" s="3">
        <v>6452</v>
      </c>
      <c r="D6456" s="11" t="s">
        <v>189</v>
      </c>
    </row>
    <row r="6457" spans="1:4">
      <c r="A6457" s="3">
        <v>6453</v>
      </c>
      <c r="D6457" s="11" t="s">
        <v>189</v>
      </c>
    </row>
    <row r="6458" spans="1:4">
      <c r="A6458" s="3">
        <v>6454</v>
      </c>
      <c r="D6458" s="11" t="s">
        <v>189</v>
      </c>
    </row>
    <row r="6459" spans="1:4">
      <c r="A6459" s="3">
        <v>6455</v>
      </c>
      <c r="D6459" s="11" t="s">
        <v>189</v>
      </c>
    </row>
    <row r="6460" spans="1:4">
      <c r="A6460" s="3">
        <v>6456</v>
      </c>
      <c r="D6460" s="11" t="s">
        <v>189</v>
      </c>
    </row>
    <row r="6461" spans="1:4">
      <c r="A6461">
        <v>6457</v>
      </c>
      <c r="B6461" s="14">
        <f>'EstExp 11-17'!I301</f>
        <v>0</v>
      </c>
      <c r="C6461" s="5">
        <f t="shared" si="99"/>
        <v>6457</v>
      </c>
      <c r="D6461" s="11" t="s">
        <v>78</v>
      </c>
    </row>
    <row r="6462" spans="1:4">
      <c r="A6462">
        <v>6458</v>
      </c>
      <c r="B6462" s="14">
        <f>'EstExp 11-17'!J301</f>
        <v>0</v>
      </c>
      <c r="C6462" s="5">
        <f t="shared" si="99"/>
        <v>6458</v>
      </c>
      <c r="D6462" s="11" t="s">
        <v>78</v>
      </c>
    </row>
    <row r="6463" spans="1:4">
      <c r="A6463">
        <v>6459</v>
      </c>
      <c r="B6463" s="14">
        <f>'EstExp 11-17'!I302</f>
        <v>0</v>
      </c>
      <c r="C6463" s="5">
        <f t="shared" si="99"/>
        <v>6459</v>
      </c>
      <c r="D6463" s="11" t="s">
        <v>78</v>
      </c>
    </row>
    <row r="6464" spans="1:4">
      <c r="A6464">
        <v>6460</v>
      </c>
      <c r="B6464" s="14">
        <f>'EstExp 11-17'!J302</f>
        <v>0</v>
      </c>
      <c r="C6464" s="5">
        <f t="shared" si="99"/>
        <v>6460</v>
      </c>
      <c r="D6464" s="11" t="s">
        <v>78</v>
      </c>
    </row>
    <row r="6465" spans="1:5">
      <c r="A6465">
        <v>6461</v>
      </c>
      <c r="B6465" s="14">
        <f>'EstExp 11-17'!I303</f>
        <v>0</v>
      </c>
      <c r="C6465" s="5">
        <f t="shared" si="99"/>
        <v>6461</v>
      </c>
      <c r="D6465" s="11" t="s">
        <v>78</v>
      </c>
    </row>
    <row r="6466" spans="1:5">
      <c r="A6466">
        <v>6462</v>
      </c>
      <c r="B6466" s="14">
        <f>'EstExp 11-17'!J303</f>
        <v>0</v>
      </c>
      <c r="C6466" s="5">
        <f t="shared" si="99"/>
        <v>6462</v>
      </c>
      <c r="D6466" s="11" t="s">
        <v>78</v>
      </c>
    </row>
    <row r="6467" spans="1:5">
      <c r="A6467">
        <v>6463</v>
      </c>
      <c r="C6467" s="5">
        <f t="shared" si="99"/>
        <v>6463</v>
      </c>
      <c r="D6467" s="11" t="s">
        <v>78</v>
      </c>
      <c r="E6467" s="5" t="s">
        <v>742</v>
      </c>
    </row>
    <row r="6468" spans="1:5">
      <c r="A6468">
        <v>6464</v>
      </c>
      <c r="C6468" s="5">
        <f t="shared" si="99"/>
        <v>6464</v>
      </c>
      <c r="D6468" s="11" t="s">
        <v>78</v>
      </c>
    </row>
    <row r="6469" spans="1:5">
      <c r="A6469">
        <v>6465</v>
      </c>
      <c r="C6469" s="5">
        <f t="shared" si="99"/>
        <v>6465</v>
      </c>
      <c r="D6469" s="11" t="s">
        <v>78</v>
      </c>
    </row>
    <row r="6470" spans="1:5">
      <c r="A6470">
        <v>6466</v>
      </c>
      <c r="B6470" s="14">
        <f>'EstExp 11-17'!E307</f>
        <v>0</v>
      </c>
      <c r="C6470" s="5">
        <f t="shared" si="99"/>
        <v>6466</v>
      </c>
      <c r="D6470" s="11" t="s">
        <v>78</v>
      </c>
    </row>
    <row r="6471" spans="1:5">
      <c r="A6471">
        <v>6467</v>
      </c>
      <c r="B6471" s="14">
        <f>'EstExp 11-17'!H307</f>
        <v>0</v>
      </c>
      <c r="C6471" s="5">
        <f t="shared" ref="C6471:C6534" si="100">A6471-B6471</f>
        <v>6467</v>
      </c>
      <c r="D6471" s="11" t="s">
        <v>78</v>
      </c>
    </row>
    <row r="6472" spans="1:5">
      <c r="A6472">
        <v>6468</v>
      </c>
      <c r="B6472" s="14">
        <f>'EstExp 11-17'!E308</f>
        <v>0</v>
      </c>
      <c r="C6472" s="5">
        <f t="shared" si="100"/>
        <v>6468</v>
      </c>
      <c r="D6472" s="11" t="s">
        <v>78</v>
      </c>
    </row>
    <row r="6473" spans="1:5">
      <c r="A6473">
        <v>6469</v>
      </c>
      <c r="B6473" s="14">
        <f>'EstExp 11-17'!H308</f>
        <v>0</v>
      </c>
      <c r="C6473" s="5">
        <f t="shared" si="100"/>
        <v>6469</v>
      </c>
      <c r="D6473" s="11" t="s">
        <v>78</v>
      </c>
    </row>
    <row r="6474" spans="1:5">
      <c r="A6474">
        <v>6470</v>
      </c>
      <c r="B6474" s="14">
        <f>'EstExp 11-17'!E309</f>
        <v>0</v>
      </c>
      <c r="C6474" s="5">
        <f t="shared" si="100"/>
        <v>6470</v>
      </c>
      <c r="D6474" s="11" t="s">
        <v>78</v>
      </c>
    </row>
    <row r="6475" spans="1:5">
      <c r="A6475">
        <v>6471</v>
      </c>
      <c r="B6475" s="14">
        <f>'EstExp 11-17'!H309</f>
        <v>0</v>
      </c>
      <c r="C6475" s="5">
        <f t="shared" si="100"/>
        <v>6471</v>
      </c>
      <c r="D6475" s="11" t="s">
        <v>78</v>
      </c>
    </row>
    <row r="6476" spans="1:5">
      <c r="A6476" s="3">
        <v>6472</v>
      </c>
      <c r="D6476" s="11" t="s">
        <v>346</v>
      </c>
    </row>
    <row r="6477" spans="1:5">
      <c r="A6477" s="3">
        <v>6473</v>
      </c>
      <c r="D6477" s="11" t="s">
        <v>346</v>
      </c>
    </row>
    <row r="6478" spans="1:5">
      <c r="A6478">
        <v>6474</v>
      </c>
      <c r="B6478" s="14">
        <f>'EstExp 11-17'!E310</f>
        <v>0</v>
      </c>
      <c r="C6478" s="5">
        <f t="shared" si="100"/>
        <v>6474</v>
      </c>
      <c r="D6478" s="11" t="s">
        <v>78</v>
      </c>
    </row>
    <row r="6479" spans="1:5">
      <c r="A6479">
        <v>6475</v>
      </c>
      <c r="B6479" s="14">
        <f>'EstExp 11-17'!H310</f>
        <v>0</v>
      </c>
      <c r="C6479" s="5">
        <f t="shared" si="100"/>
        <v>6475</v>
      </c>
      <c r="D6479" s="11" t="s">
        <v>78</v>
      </c>
    </row>
    <row r="6480" spans="1:5">
      <c r="A6480">
        <v>6476</v>
      </c>
      <c r="B6480" s="14">
        <f>'EstExp 11-17'!I312</f>
        <v>0</v>
      </c>
      <c r="C6480" s="5">
        <f t="shared" si="100"/>
        <v>6476</v>
      </c>
      <c r="D6480" s="11" t="s">
        <v>78</v>
      </c>
    </row>
    <row r="6481" spans="1:4">
      <c r="A6481">
        <v>6477</v>
      </c>
      <c r="B6481" s="14">
        <f>'EstExp 11-17'!J312</f>
        <v>0</v>
      </c>
      <c r="C6481" s="5">
        <f t="shared" si="100"/>
        <v>6477</v>
      </c>
      <c r="D6481" s="11" t="s">
        <v>78</v>
      </c>
    </row>
    <row r="6482" spans="1:4">
      <c r="A6482">
        <v>6478</v>
      </c>
      <c r="B6482" s="14">
        <f>'EstExp 11-17'!C319</f>
        <v>0</v>
      </c>
      <c r="C6482" s="5">
        <f t="shared" si="100"/>
        <v>6478</v>
      </c>
      <c r="D6482" s="11" t="s">
        <v>78</v>
      </c>
    </row>
    <row r="6483" spans="1:4">
      <c r="A6483">
        <v>6479</v>
      </c>
      <c r="B6483" s="14">
        <f>'EstExp 11-17'!D319</f>
        <v>0</v>
      </c>
      <c r="C6483" s="5">
        <f t="shared" si="100"/>
        <v>6479</v>
      </c>
      <c r="D6483" s="11" t="s">
        <v>78</v>
      </c>
    </row>
    <row r="6484" spans="1:4">
      <c r="A6484">
        <v>6480</v>
      </c>
      <c r="B6484" s="14">
        <f>'EstExp 11-17'!E319</f>
        <v>0</v>
      </c>
      <c r="C6484" s="5">
        <f t="shared" si="100"/>
        <v>6480</v>
      </c>
      <c r="D6484" s="11" t="s">
        <v>78</v>
      </c>
    </row>
    <row r="6485" spans="1:4">
      <c r="A6485">
        <v>6481</v>
      </c>
      <c r="B6485" s="14">
        <f>'EstExp 11-17'!F319</f>
        <v>0</v>
      </c>
      <c r="C6485" s="5">
        <f t="shared" si="100"/>
        <v>6481</v>
      </c>
      <c r="D6485" s="11" t="s">
        <v>78</v>
      </c>
    </row>
    <row r="6486" spans="1:4">
      <c r="A6486">
        <v>6482</v>
      </c>
      <c r="B6486" s="14">
        <f>'EstExp 11-17'!G319</f>
        <v>0</v>
      </c>
      <c r="C6486" s="5">
        <f t="shared" si="100"/>
        <v>6482</v>
      </c>
      <c r="D6486" s="11" t="s">
        <v>78</v>
      </c>
    </row>
    <row r="6487" spans="1:4">
      <c r="A6487">
        <v>6483</v>
      </c>
      <c r="B6487" s="14">
        <f>'EstExp 11-17'!H319</f>
        <v>0</v>
      </c>
      <c r="C6487" s="5">
        <f t="shared" si="100"/>
        <v>6483</v>
      </c>
      <c r="D6487" s="11" t="s">
        <v>78</v>
      </c>
    </row>
    <row r="6488" spans="1:4">
      <c r="A6488">
        <v>6484</v>
      </c>
      <c r="B6488" s="14">
        <f>'EstExp 11-17'!I319</f>
        <v>0</v>
      </c>
      <c r="C6488" s="5">
        <f t="shared" si="100"/>
        <v>6484</v>
      </c>
      <c r="D6488" s="11" t="s">
        <v>78</v>
      </c>
    </row>
    <row r="6489" spans="1:4">
      <c r="A6489">
        <v>6485</v>
      </c>
      <c r="B6489" s="14">
        <f>'EstExp 11-17'!J319</f>
        <v>0</v>
      </c>
      <c r="C6489" s="5">
        <f t="shared" si="100"/>
        <v>6485</v>
      </c>
      <c r="D6489" s="11" t="s">
        <v>78</v>
      </c>
    </row>
    <row r="6490" spans="1:4">
      <c r="A6490">
        <v>6486</v>
      </c>
      <c r="B6490" s="14">
        <f>'EstExp 11-17'!K319</f>
        <v>0</v>
      </c>
      <c r="C6490" s="5">
        <f t="shared" si="100"/>
        <v>6486</v>
      </c>
      <c r="D6490" s="11" t="s">
        <v>78</v>
      </c>
    </row>
    <row r="6491" spans="1:4">
      <c r="A6491">
        <v>6487</v>
      </c>
      <c r="B6491" s="14">
        <f>'EstExp 11-17'!C320</f>
        <v>0</v>
      </c>
      <c r="C6491" s="5">
        <f t="shared" si="100"/>
        <v>6487</v>
      </c>
      <c r="D6491" s="11" t="s">
        <v>78</v>
      </c>
    </row>
    <row r="6492" spans="1:4">
      <c r="A6492">
        <v>6488</v>
      </c>
      <c r="B6492" s="14">
        <f>'EstExp 11-17'!D320</f>
        <v>0</v>
      </c>
      <c r="C6492" s="5">
        <f t="shared" si="100"/>
        <v>6488</v>
      </c>
      <c r="D6492" s="11" t="s">
        <v>78</v>
      </c>
    </row>
    <row r="6493" spans="1:4">
      <c r="A6493">
        <v>6489</v>
      </c>
      <c r="B6493" s="14">
        <f>'EstExp 11-17'!E320</f>
        <v>171800</v>
      </c>
      <c r="C6493" s="5">
        <f t="shared" si="100"/>
        <v>-165311</v>
      </c>
      <c r="D6493" s="11" t="s">
        <v>78</v>
      </c>
    </row>
    <row r="6494" spans="1:4">
      <c r="A6494">
        <v>6490</v>
      </c>
      <c r="B6494" s="14">
        <f>'EstExp 11-17'!F320</f>
        <v>0</v>
      </c>
      <c r="C6494" s="5">
        <f t="shared" si="100"/>
        <v>6490</v>
      </c>
      <c r="D6494" s="11" t="s">
        <v>78</v>
      </c>
    </row>
    <row r="6495" spans="1:4">
      <c r="A6495">
        <v>6491</v>
      </c>
      <c r="B6495" s="14">
        <f>'EstExp 11-17'!G320</f>
        <v>0</v>
      </c>
      <c r="C6495" s="5">
        <f t="shared" si="100"/>
        <v>6491</v>
      </c>
      <c r="D6495" s="11" t="s">
        <v>78</v>
      </c>
    </row>
    <row r="6496" spans="1:4">
      <c r="A6496">
        <v>6492</v>
      </c>
      <c r="B6496" s="14">
        <f>'EstExp 11-17'!H320</f>
        <v>0</v>
      </c>
      <c r="C6496" s="5">
        <f t="shared" si="100"/>
        <v>6492</v>
      </c>
      <c r="D6496" s="11" t="s">
        <v>78</v>
      </c>
    </row>
    <row r="6497" spans="1:4">
      <c r="A6497">
        <v>6493</v>
      </c>
      <c r="B6497" s="14">
        <f>'EstExp 11-17'!I320</f>
        <v>0</v>
      </c>
      <c r="C6497" s="5">
        <f t="shared" si="100"/>
        <v>6493</v>
      </c>
      <c r="D6497" s="11" t="s">
        <v>78</v>
      </c>
    </row>
    <row r="6498" spans="1:4">
      <c r="A6498">
        <v>6494</v>
      </c>
      <c r="B6498" s="14">
        <f>'EstExp 11-17'!J320</f>
        <v>0</v>
      </c>
      <c r="C6498" s="5">
        <f t="shared" si="100"/>
        <v>6494</v>
      </c>
      <c r="D6498" s="11" t="s">
        <v>78</v>
      </c>
    </row>
    <row r="6499" spans="1:4">
      <c r="A6499">
        <v>6495</v>
      </c>
      <c r="B6499" s="14">
        <f>'EstExp 11-17'!K320</f>
        <v>171800</v>
      </c>
      <c r="C6499" s="5">
        <f t="shared" si="100"/>
        <v>-165305</v>
      </c>
      <c r="D6499" s="11" t="s">
        <v>78</v>
      </c>
    </row>
    <row r="6500" spans="1:4">
      <c r="A6500">
        <v>6496</v>
      </c>
      <c r="B6500" s="14">
        <f>'EstExp 11-17'!C321</f>
        <v>0</v>
      </c>
      <c r="C6500" s="5">
        <f t="shared" si="100"/>
        <v>6496</v>
      </c>
      <c r="D6500" s="11" t="s">
        <v>78</v>
      </c>
    </row>
    <row r="6501" spans="1:4">
      <c r="A6501">
        <v>6497</v>
      </c>
      <c r="B6501" s="14">
        <f>'EstExp 11-17'!D321</f>
        <v>0</v>
      </c>
      <c r="C6501" s="5">
        <f t="shared" si="100"/>
        <v>6497</v>
      </c>
      <c r="D6501" s="11" t="s">
        <v>78</v>
      </c>
    </row>
    <row r="6502" spans="1:4">
      <c r="A6502">
        <v>6498</v>
      </c>
      <c r="B6502" s="14">
        <f>'EstExp 11-17'!E321</f>
        <v>18300</v>
      </c>
      <c r="C6502" s="5">
        <f t="shared" si="100"/>
        <v>-11802</v>
      </c>
      <c r="D6502" s="11" t="s">
        <v>78</v>
      </c>
    </row>
    <row r="6503" spans="1:4">
      <c r="A6503">
        <v>6499</v>
      </c>
      <c r="B6503" s="14">
        <f>'EstExp 11-17'!F321</f>
        <v>0</v>
      </c>
      <c r="C6503" s="5">
        <f t="shared" si="100"/>
        <v>6499</v>
      </c>
      <c r="D6503" s="11" t="s">
        <v>78</v>
      </c>
    </row>
    <row r="6504" spans="1:4">
      <c r="A6504">
        <v>6500</v>
      </c>
      <c r="B6504" s="14">
        <f>'EstExp 11-17'!G321</f>
        <v>0</v>
      </c>
      <c r="C6504" s="5">
        <f t="shared" si="100"/>
        <v>6500</v>
      </c>
      <c r="D6504" s="11" t="s">
        <v>78</v>
      </c>
    </row>
    <row r="6505" spans="1:4">
      <c r="A6505">
        <v>6501</v>
      </c>
      <c r="B6505" s="14">
        <f>'EstExp 11-17'!H321</f>
        <v>0</v>
      </c>
      <c r="C6505" s="5">
        <f t="shared" si="100"/>
        <v>6501</v>
      </c>
      <c r="D6505" s="11" t="s">
        <v>78</v>
      </c>
    </row>
    <row r="6506" spans="1:4">
      <c r="A6506">
        <v>6502</v>
      </c>
      <c r="B6506" s="14">
        <f>'EstExp 11-17'!I321</f>
        <v>0</v>
      </c>
      <c r="C6506" s="5">
        <f t="shared" si="100"/>
        <v>6502</v>
      </c>
      <c r="D6506" s="11" t="s">
        <v>78</v>
      </c>
    </row>
    <row r="6507" spans="1:4">
      <c r="A6507">
        <v>6503</v>
      </c>
      <c r="B6507" s="14">
        <f>'EstExp 11-17'!J321</f>
        <v>0</v>
      </c>
      <c r="C6507" s="5">
        <f t="shared" si="100"/>
        <v>6503</v>
      </c>
      <c r="D6507" s="11" t="s">
        <v>78</v>
      </c>
    </row>
    <row r="6508" spans="1:4">
      <c r="A6508">
        <v>6504</v>
      </c>
      <c r="B6508" s="14">
        <f>'EstExp 11-17'!K321</f>
        <v>18300</v>
      </c>
      <c r="C6508" s="5">
        <f t="shared" si="100"/>
        <v>-11796</v>
      </c>
      <c r="D6508" s="11" t="s">
        <v>78</v>
      </c>
    </row>
    <row r="6509" spans="1:4">
      <c r="A6509">
        <v>6505</v>
      </c>
      <c r="B6509" s="14">
        <f>'EstExp 11-17'!C322</f>
        <v>0</v>
      </c>
      <c r="C6509" s="5">
        <f t="shared" si="100"/>
        <v>6505</v>
      </c>
      <c r="D6509" s="11" t="s">
        <v>78</v>
      </c>
    </row>
    <row r="6510" spans="1:4">
      <c r="A6510">
        <v>6506</v>
      </c>
      <c r="B6510" s="14">
        <f>'EstExp 11-17'!D322</f>
        <v>0</v>
      </c>
      <c r="C6510" s="5">
        <f t="shared" si="100"/>
        <v>6506</v>
      </c>
      <c r="D6510" s="11" t="s">
        <v>78</v>
      </c>
    </row>
    <row r="6511" spans="1:4">
      <c r="A6511">
        <v>6507</v>
      </c>
      <c r="B6511" s="14">
        <f>'EstExp 11-17'!E322</f>
        <v>0</v>
      </c>
      <c r="C6511" s="5">
        <f t="shared" si="100"/>
        <v>6507</v>
      </c>
      <c r="D6511" s="11" t="s">
        <v>78</v>
      </c>
    </row>
    <row r="6512" spans="1:4">
      <c r="A6512">
        <v>6508</v>
      </c>
      <c r="B6512" s="14">
        <f>'EstExp 11-17'!F322</f>
        <v>0</v>
      </c>
      <c r="C6512" s="5">
        <f t="shared" si="100"/>
        <v>6508</v>
      </c>
      <c r="D6512" s="11" t="s">
        <v>78</v>
      </c>
    </row>
    <row r="6513" spans="1:4">
      <c r="A6513">
        <v>6509</v>
      </c>
      <c r="B6513" s="14">
        <f>'EstExp 11-17'!G322</f>
        <v>0</v>
      </c>
      <c r="C6513" s="5">
        <f t="shared" si="100"/>
        <v>6509</v>
      </c>
      <c r="D6513" s="11" t="s">
        <v>78</v>
      </c>
    </row>
    <row r="6514" spans="1:4">
      <c r="A6514">
        <v>6510</v>
      </c>
      <c r="B6514" s="14">
        <f>'EstExp 11-17'!H322</f>
        <v>0</v>
      </c>
      <c r="C6514" s="5">
        <f t="shared" si="100"/>
        <v>6510</v>
      </c>
      <c r="D6514" s="11" t="s">
        <v>78</v>
      </c>
    </row>
    <row r="6515" spans="1:4">
      <c r="A6515">
        <v>6511</v>
      </c>
      <c r="B6515" s="14">
        <f>'EstExp 11-17'!I322</f>
        <v>0</v>
      </c>
      <c r="C6515" s="5">
        <f t="shared" si="100"/>
        <v>6511</v>
      </c>
      <c r="D6515" s="11" t="s">
        <v>78</v>
      </c>
    </row>
    <row r="6516" spans="1:4">
      <c r="A6516">
        <v>6512</v>
      </c>
      <c r="B6516" s="14">
        <f>'EstExp 11-17'!J322</f>
        <v>0</v>
      </c>
      <c r="C6516" s="5">
        <f t="shared" si="100"/>
        <v>6512</v>
      </c>
      <c r="D6516" s="11" t="s">
        <v>78</v>
      </c>
    </row>
    <row r="6517" spans="1:4">
      <c r="A6517">
        <v>6513</v>
      </c>
      <c r="B6517" s="14">
        <f>'EstExp 11-17'!K322</f>
        <v>0</v>
      </c>
      <c r="C6517" s="5">
        <f t="shared" si="100"/>
        <v>6513</v>
      </c>
      <c r="D6517" s="11" t="s">
        <v>78</v>
      </c>
    </row>
    <row r="6518" spans="1:4">
      <c r="A6518">
        <v>6514</v>
      </c>
      <c r="B6518" s="14">
        <f>'EstExp 11-17'!C323</f>
        <v>0</v>
      </c>
      <c r="C6518" s="5">
        <f t="shared" si="100"/>
        <v>6514</v>
      </c>
      <c r="D6518" s="11" t="s">
        <v>78</v>
      </c>
    </row>
    <row r="6519" spans="1:4">
      <c r="A6519">
        <v>6515</v>
      </c>
      <c r="B6519" s="14">
        <f>'EstExp 11-17'!D323</f>
        <v>0</v>
      </c>
      <c r="C6519" s="5">
        <f t="shared" si="100"/>
        <v>6515</v>
      </c>
      <c r="D6519" s="11" t="s">
        <v>78</v>
      </c>
    </row>
    <row r="6520" spans="1:4">
      <c r="A6520">
        <v>6516</v>
      </c>
      <c r="B6520" s="14">
        <f>'EstExp 11-17'!E323</f>
        <v>0</v>
      </c>
      <c r="C6520" s="5">
        <f t="shared" si="100"/>
        <v>6516</v>
      </c>
      <c r="D6520" s="11" t="s">
        <v>78</v>
      </c>
    </row>
    <row r="6521" spans="1:4">
      <c r="A6521">
        <v>6517</v>
      </c>
      <c r="B6521" s="14">
        <f>'EstExp 11-17'!F323</f>
        <v>0</v>
      </c>
      <c r="C6521" s="5">
        <f t="shared" si="100"/>
        <v>6517</v>
      </c>
      <c r="D6521" s="11" t="s">
        <v>78</v>
      </c>
    </row>
    <row r="6522" spans="1:4">
      <c r="A6522">
        <v>6518</v>
      </c>
      <c r="B6522" s="14">
        <f>'EstExp 11-17'!G323</f>
        <v>0</v>
      </c>
      <c r="C6522" s="5">
        <f t="shared" si="100"/>
        <v>6518</v>
      </c>
      <c r="D6522" s="11" t="s">
        <v>78</v>
      </c>
    </row>
    <row r="6523" spans="1:4">
      <c r="A6523">
        <v>6519</v>
      </c>
      <c r="B6523" s="14">
        <f>'EstExp 11-17'!H323</f>
        <v>0</v>
      </c>
      <c r="C6523" s="5">
        <f t="shared" si="100"/>
        <v>6519</v>
      </c>
      <c r="D6523" s="11" t="s">
        <v>78</v>
      </c>
    </row>
    <row r="6524" spans="1:4">
      <c r="A6524">
        <v>6520</v>
      </c>
      <c r="B6524" s="14">
        <f>'EstExp 11-17'!I323</f>
        <v>0</v>
      </c>
      <c r="C6524" s="5">
        <f t="shared" si="100"/>
        <v>6520</v>
      </c>
      <c r="D6524" s="11" t="s">
        <v>78</v>
      </c>
    </row>
    <row r="6525" spans="1:4">
      <c r="A6525">
        <v>6521</v>
      </c>
      <c r="B6525" s="14">
        <f>'EstExp 11-17'!J323</f>
        <v>0</v>
      </c>
      <c r="C6525" s="5">
        <f t="shared" si="100"/>
        <v>6521</v>
      </c>
      <c r="D6525" s="11" t="s">
        <v>78</v>
      </c>
    </row>
    <row r="6526" spans="1:4">
      <c r="A6526">
        <v>6522</v>
      </c>
      <c r="B6526" s="14">
        <f>'EstExp 11-17'!K323</f>
        <v>0</v>
      </c>
      <c r="C6526" s="5">
        <f t="shared" si="100"/>
        <v>6522</v>
      </c>
      <c r="D6526" s="11" t="s">
        <v>78</v>
      </c>
    </row>
    <row r="6527" spans="1:4">
      <c r="A6527">
        <v>6523</v>
      </c>
      <c r="B6527" s="14">
        <f>'EstExp 11-17'!C324</f>
        <v>0</v>
      </c>
      <c r="C6527" s="5">
        <f t="shared" si="100"/>
        <v>6523</v>
      </c>
      <c r="D6527" s="11" t="s">
        <v>78</v>
      </c>
    </row>
    <row r="6528" spans="1:4">
      <c r="A6528">
        <v>6524</v>
      </c>
      <c r="B6528" s="14">
        <f>'EstExp 11-17'!D324</f>
        <v>0</v>
      </c>
      <c r="C6528" s="5">
        <f t="shared" si="100"/>
        <v>6524</v>
      </c>
      <c r="D6528" s="11" t="s">
        <v>78</v>
      </c>
    </row>
    <row r="6529" spans="1:4">
      <c r="A6529">
        <v>6525</v>
      </c>
      <c r="B6529" s="14">
        <f>'EstExp 11-17'!E324</f>
        <v>0</v>
      </c>
      <c r="C6529" s="5">
        <f t="shared" si="100"/>
        <v>6525</v>
      </c>
      <c r="D6529" s="11" t="s">
        <v>78</v>
      </c>
    </row>
    <row r="6530" spans="1:4">
      <c r="A6530">
        <v>6526</v>
      </c>
      <c r="B6530" s="14">
        <f>'EstExp 11-17'!F324</f>
        <v>0</v>
      </c>
      <c r="C6530" s="5">
        <f t="shared" si="100"/>
        <v>6526</v>
      </c>
      <c r="D6530" s="11" t="s">
        <v>78</v>
      </c>
    </row>
    <row r="6531" spans="1:4">
      <c r="A6531">
        <v>6527</v>
      </c>
      <c r="B6531" s="14">
        <f>'EstExp 11-17'!G324</f>
        <v>0</v>
      </c>
      <c r="C6531" s="5">
        <f t="shared" si="100"/>
        <v>6527</v>
      </c>
      <c r="D6531" s="11" t="s">
        <v>78</v>
      </c>
    </row>
    <row r="6532" spans="1:4">
      <c r="A6532">
        <v>6528</v>
      </c>
      <c r="B6532" s="14">
        <f>'EstExp 11-17'!H324</f>
        <v>10000</v>
      </c>
      <c r="C6532" s="5">
        <f t="shared" si="100"/>
        <v>-3472</v>
      </c>
      <c r="D6532" s="11" t="s">
        <v>78</v>
      </c>
    </row>
    <row r="6533" spans="1:4">
      <c r="A6533">
        <v>6529</v>
      </c>
      <c r="B6533" s="14">
        <f>'EstExp 11-17'!I324</f>
        <v>0</v>
      </c>
      <c r="C6533" s="5">
        <f t="shared" si="100"/>
        <v>6529</v>
      </c>
      <c r="D6533" s="11" t="s">
        <v>78</v>
      </c>
    </row>
    <row r="6534" spans="1:4">
      <c r="A6534">
        <v>6530</v>
      </c>
      <c r="B6534" s="14">
        <f>'EstExp 11-17'!J324</f>
        <v>0</v>
      </c>
      <c r="C6534" s="5">
        <f t="shared" si="100"/>
        <v>6530</v>
      </c>
      <c r="D6534" s="11" t="s">
        <v>78</v>
      </c>
    </row>
    <row r="6535" spans="1:4">
      <c r="A6535">
        <v>6531</v>
      </c>
      <c r="B6535" s="14">
        <f>'EstExp 11-17'!K324</f>
        <v>10000</v>
      </c>
      <c r="C6535" s="5">
        <f t="shared" ref="C6535:C6598" si="101">A6535-B6535</f>
        <v>-3469</v>
      </c>
      <c r="D6535" s="11" t="s">
        <v>78</v>
      </c>
    </row>
    <row r="6536" spans="1:4">
      <c r="A6536">
        <v>6532</v>
      </c>
      <c r="B6536" s="14">
        <f>'EstExp 11-17'!C325</f>
        <v>0</v>
      </c>
      <c r="C6536" s="5">
        <f t="shared" si="101"/>
        <v>6532</v>
      </c>
      <c r="D6536" s="11" t="s">
        <v>78</v>
      </c>
    </row>
    <row r="6537" spans="1:4">
      <c r="A6537">
        <v>6533</v>
      </c>
      <c r="B6537" s="14">
        <f>'EstExp 11-17'!D325</f>
        <v>0</v>
      </c>
      <c r="C6537" s="5">
        <f t="shared" si="101"/>
        <v>6533</v>
      </c>
      <c r="D6537" s="11" t="s">
        <v>78</v>
      </c>
    </row>
    <row r="6538" spans="1:4">
      <c r="A6538">
        <v>6534</v>
      </c>
      <c r="B6538" s="14">
        <f>'EstExp 11-17'!E325</f>
        <v>0</v>
      </c>
      <c r="C6538" s="5">
        <f t="shared" si="101"/>
        <v>6534</v>
      </c>
      <c r="D6538" s="11" t="s">
        <v>78</v>
      </c>
    </row>
    <row r="6539" spans="1:4">
      <c r="A6539">
        <v>6535</v>
      </c>
      <c r="B6539" s="14">
        <f>'EstExp 11-17'!F325</f>
        <v>0</v>
      </c>
      <c r="C6539" s="5">
        <f t="shared" si="101"/>
        <v>6535</v>
      </c>
      <c r="D6539" s="11" t="s">
        <v>78</v>
      </c>
    </row>
    <row r="6540" spans="1:4">
      <c r="A6540">
        <v>6536</v>
      </c>
      <c r="B6540" s="14">
        <f>'EstExp 11-17'!G325</f>
        <v>0</v>
      </c>
      <c r="C6540" s="5">
        <f t="shared" si="101"/>
        <v>6536</v>
      </c>
      <c r="D6540" s="11" t="s">
        <v>78</v>
      </c>
    </row>
    <row r="6541" spans="1:4">
      <c r="A6541">
        <v>6537</v>
      </c>
      <c r="B6541" s="14">
        <f>'EstExp 11-17'!H325</f>
        <v>0</v>
      </c>
      <c r="C6541" s="5">
        <f t="shared" si="101"/>
        <v>6537</v>
      </c>
      <c r="D6541" s="11" t="s">
        <v>78</v>
      </c>
    </row>
    <row r="6542" spans="1:4">
      <c r="A6542">
        <v>6538</v>
      </c>
      <c r="B6542" s="14">
        <f>'EstExp 11-17'!I325</f>
        <v>0</v>
      </c>
      <c r="C6542" s="5">
        <f t="shared" si="101"/>
        <v>6538</v>
      </c>
      <c r="D6542" s="11" t="s">
        <v>78</v>
      </c>
    </row>
    <row r="6543" spans="1:4">
      <c r="A6543">
        <v>6539</v>
      </c>
      <c r="B6543" s="14">
        <f>'EstExp 11-17'!J325</f>
        <v>0</v>
      </c>
      <c r="C6543" s="5">
        <f t="shared" si="101"/>
        <v>6539</v>
      </c>
      <c r="D6543" s="11" t="s">
        <v>78</v>
      </c>
    </row>
    <row r="6544" spans="1:4">
      <c r="A6544">
        <v>6540</v>
      </c>
      <c r="B6544" s="14">
        <f>'EstExp 11-17'!K325</f>
        <v>0</v>
      </c>
      <c r="C6544" s="5">
        <f t="shared" si="101"/>
        <v>6540</v>
      </c>
      <c r="D6544" s="11" t="s">
        <v>78</v>
      </c>
    </row>
    <row r="6545" spans="1:4">
      <c r="A6545">
        <v>6541</v>
      </c>
      <c r="B6545" s="14">
        <f>'EstExp 11-17'!C326</f>
        <v>0</v>
      </c>
      <c r="C6545" s="5">
        <f t="shared" si="101"/>
        <v>6541</v>
      </c>
      <c r="D6545" s="11" t="s">
        <v>78</v>
      </c>
    </row>
    <row r="6546" spans="1:4">
      <c r="A6546">
        <v>6542</v>
      </c>
      <c r="B6546" s="14">
        <f>'EstExp 11-17'!D326</f>
        <v>0</v>
      </c>
      <c r="C6546" s="5">
        <f t="shared" si="101"/>
        <v>6542</v>
      </c>
      <c r="D6546" s="11" t="s">
        <v>78</v>
      </c>
    </row>
    <row r="6547" spans="1:4">
      <c r="A6547">
        <v>6543</v>
      </c>
      <c r="B6547" s="14">
        <f>'EstExp 11-17'!E326</f>
        <v>0</v>
      </c>
      <c r="C6547" s="5">
        <f t="shared" si="101"/>
        <v>6543</v>
      </c>
      <c r="D6547" s="11" t="s">
        <v>78</v>
      </c>
    </row>
    <row r="6548" spans="1:4">
      <c r="A6548">
        <v>6544</v>
      </c>
      <c r="B6548" s="14">
        <f>'EstExp 11-17'!F326</f>
        <v>0</v>
      </c>
      <c r="C6548" s="5">
        <f t="shared" si="101"/>
        <v>6544</v>
      </c>
      <c r="D6548" s="11" t="s">
        <v>78</v>
      </c>
    </row>
    <row r="6549" spans="1:4">
      <c r="A6549">
        <v>6545</v>
      </c>
      <c r="B6549" s="14">
        <f>'EstExp 11-17'!G326</f>
        <v>0</v>
      </c>
      <c r="C6549" s="5">
        <f t="shared" si="101"/>
        <v>6545</v>
      </c>
      <c r="D6549" s="11" t="s">
        <v>78</v>
      </c>
    </row>
    <row r="6550" spans="1:4">
      <c r="A6550">
        <v>6546</v>
      </c>
      <c r="B6550" s="14">
        <f>'EstExp 11-17'!H326</f>
        <v>0</v>
      </c>
      <c r="C6550" s="5">
        <f t="shared" si="101"/>
        <v>6546</v>
      </c>
      <c r="D6550" s="11" t="s">
        <v>78</v>
      </c>
    </row>
    <row r="6551" spans="1:4">
      <c r="A6551">
        <v>6547</v>
      </c>
      <c r="B6551" s="14">
        <f>'EstExp 11-17'!I326</f>
        <v>0</v>
      </c>
      <c r="C6551" s="5">
        <f t="shared" si="101"/>
        <v>6547</v>
      </c>
      <c r="D6551" s="11" t="s">
        <v>78</v>
      </c>
    </row>
    <row r="6552" spans="1:4">
      <c r="A6552">
        <v>6548</v>
      </c>
      <c r="B6552" s="14">
        <f>'EstExp 11-17'!J326</f>
        <v>0</v>
      </c>
      <c r="C6552" s="5">
        <f t="shared" si="101"/>
        <v>6548</v>
      </c>
      <c r="D6552" s="11" t="s">
        <v>78</v>
      </c>
    </row>
    <row r="6553" spans="1:4">
      <c r="A6553">
        <v>6549</v>
      </c>
      <c r="B6553" s="14">
        <f>'EstExp 11-17'!K326</f>
        <v>0</v>
      </c>
      <c r="C6553" s="5">
        <f t="shared" si="101"/>
        <v>6549</v>
      </c>
      <c r="D6553" s="11" t="s">
        <v>78</v>
      </c>
    </row>
    <row r="6554" spans="1:4">
      <c r="A6554">
        <v>6550</v>
      </c>
      <c r="B6554" s="14">
        <f>'EstExp 11-17'!C327</f>
        <v>0</v>
      </c>
      <c r="C6554" s="5">
        <f t="shared" si="101"/>
        <v>6550</v>
      </c>
      <c r="D6554" s="11" t="s">
        <v>78</v>
      </c>
    </row>
    <row r="6555" spans="1:4">
      <c r="A6555">
        <v>6551</v>
      </c>
      <c r="B6555" s="14">
        <f>'EstExp 11-17'!D327</f>
        <v>0</v>
      </c>
      <c r="C6555" s="5">
        <f t="shared" si="101"/>
        <v>6551</v>
      </c>
      <c r="D6555" s="11" t="s">
        <v>78</v>
      </c>
    </row>
    <row r="6556" spans="1:4">
      <c r="A6556">
        <v>6552</v>
      </c>
      <c r="B6556" s="14">
        <f>'EstExp 11-17'!E327</f>
        <v>0</v>
      </c>
      <c r="C6556" s="5">
        <f t="shared" si="101"/>
        <v>6552</v>
      </c>
      <c r="D6556" s="11" t="s">
        <v>78</v>
      </c>
    </row>
    <row r="6557" spans="1:4">
      <c r="A6557">
        <v>6553</v>
      </c>
      <c r="B6557" s="14">
        <f>'EstExp 11-17'!F327</f>
        <v>0</v>
      </c>
      <c r="C6557" s="5">
        <f t="shared" si="101"/>
        <v>6553</v>
      </c>
      <c r="D6557" s="11" t="s">
        <v>78</v>
      </c>
    </row>
    <row r="6558" spans="1:4">
      <c r="A6558">
        <v>6554</v>
      </c>
      <c r="B6558" s="14">
        <f>'EstExp 11-17'!G327</f>
        <v>0</v>
      </c>
      <c r="C6558" s="5">
        <f t="shared" si="101"/>
        <v>6554</v>
      </c>
      <c r="D6558" s="11" t="s">
        <v>78</v>
      </c>
    </row>
    <row r="6559" spans="1:4">
      <c r="A6559">
        <v>6555</v>
      </c>
      <c r="B6559" s="14">
        <f>'EstExp 11-17'!H327</f>
        <v>0</v>
      </c>
      <c r="C6559" s="5">
        <f t="shared" si="101"/>
        <v>6555</v>
      </c>
      <c r="D6559" s="11" t="s">
        <v>78</v>
      </c>
    </row>
    <row r="6560" spans="1:4">
      <c r="A6560">
        <v>6556</v>
      </c>
      <c r="B6560" s="14">
        <f>'EstExp 11-17'!I327</f>
        <v>0</v>
      </c>
      <c r="C6560" s="5">
        <f t="shared" si="101"/>
        <v>6556</v>
      </c>
      <c r="D6560" s="11" t="s">
        <v>78</v>
      </c>
    </row>
    <row r="6561" spans="1:4">
      <c r="A6561">
        <v>6557</v>
      </c>
      <c r="B6561" s="14">
        <f>'EstExp 11-17'!J327</f>
        <v>0</v>
      </c>
      <c r="C6561" s="5">
        <f t="shared" si="101"/>
        <v>6557</v>
      </c>
      <c r="D6561" s="11" t="s">
        <v>78</v>
      </c>
    </row>
    <row r="6562" spans="1:4">
      <c r="A6562">
        <v>6558</v>
      </c>
      <c r="B6562" s="14">
        <f>'EstExp 11-17'!K327</f>
        <v>0</v>
      </c>
      <c r="C6562" s="5">
        <f t="shared" si="101"/>
        <v>6558</v>
      </c>
      <c r="D6562" s="11" t="s">
        <v>78</v>
      </c>
    </row>
    <row r="6563" spans="1:4">
      <c r="A6563">
        <v>6559</v>
      </c>
      <c r="B6563" s="14">
        <f>'EstExp 11-17'!C330</f>
        <v>0</v>
      </c>
      <c r="C6563" s="5">
        <f t="shared" si="101"/>
        <v>6559</v>
      </c>
      <c r="D6563" s="11" t="s">
        <v>78</v>
      </c>
    </row>
    <row r="6564" spans="1:4">
      <c r="A6564">
        <v>6560</v>
      </c>
      <c r="B6564" s="14">
        <f>'EstExp 11-17'!D330</f>
        <v>0</v>
      </c>
      <c r="C6564" s="5">
        <f t="shared" si="101"/>
        <v>6560</v>
      </c>
      <c r="D6564" s="11" t="s">
        <v>78</v>
      </c>
    </row>
    <row r="6565" spans="1:4">
      <c r="A6565">
        <v>6561</v>
      </c>
      <c r="B6565" s="14">
        <f>'EstExp 11-17'!E330</f>
        <v>342500</v>
      </c>
      <c r="C6565" s="5">
        <f t="shared" si="101"/>
        <v>-335939</v>
      </c>
      <c r="D6565" s="11" t="s">
        <v>78</v>
      </c>
    </row>
    <row r="6566" spans="1:4">
      <c r="A6566">
        <v>6562</v>
      </c>
      <c r="B6566" s="14">
        <f>'EstExp 11-17'!F330</f>
        <v>0</v>
      </c>
      <c r="C6566" s="5">
        <f t="shared" si="101"/>
        <v>6562</v>
      </c>
      <c r="D6566" s="11" t="s">
        <v>78</v>
      </c>
    </row>
    <row r="6567" spans="1:4">
      <c r="A6567">
        <v>6563</v>
      </c>
      <c r="B6567" s="14">
        <f>'EstExp 11-17'!G330</f>
        <v>0</v>
      </c>
      <c r="C6567" s="5">
        <f t="shared" si="101"/>
        <v>6563</v>
      </c>
      <c r="D6567" s="11" t="s">
        <v>78</v>
      </c>
    </row>
    <row r="6568" spans="1:4">
      <c r="A6568">
        <v>6564</v>
      </c>
      <c r="B6568" s="14">
        <f>'EstExp 11-17'!H330</f>
        <v>10000</v>
      </c>
      <c r="C6568" s="5">
        <f t="shared" si="101"/>
        <v>-3436</v>
      </c>
      <c r="D6568" s="11" t="s">
        <v>78</v>
      </c>
    </row>
    <row r="6569" spans="1:4">
      <c r="A6569">
        <v>6565</v>
      </c>
      <c r="B6569" s="14">
        <f>'EstExp 11-17'!I330</f>
        <v>0</v>
      </c>
      <c r="C6569" s="5">
        <f t="shared" si="101"/>
        <v>6565</v>
      </c>
      <c r="D6569" s="11" t="s">
        <v>78</v>
      </c>
    </row>
    <row r="6570" spans="1:4">
      <c r="A6570" s="3">
        <v>6566</v>
      </c>
      <c r="C6570" s="5">
        <f t="shared" si="101"/>
        <v>6566</v>
      </c>
      <c r="D6570" s="11" t="s">
        <v>78</v>
      </c>
    </row>
    <row r="6571" spans="1:4">
      <c r="A6571">
        <v>6567</v>
      </c>
      <c r="B6571" s="14">
        <f>'EstExp 11-17'!K330</f>
        <v>352500</v>
      </c>
      <c r="C6571" s="5">
        <f t="shared" si="101"/>
        <v>-345933</v>
      </c>
      <c r="D6571" s="11" t="s">
        <v>78</v>
      </c>
    </row>
    <row r="6572" spans="1:4">
      <c r="A6572">
        <v>6568</v>
      </c>
      <c r="B6572" s="14">
        <f>'EstExp 11-17'!H337</f>
        <v>0</v>
      </c>
      <c r="C6572" s="5">
        <f t="shared" si="101"/>
        <v>6568</v>
      </c>
      <c r="D6572" s="11" t="s">
        <v>78</v>
      </c>
    </row>
    <row r="6573" spans="1:4">
      <c r="A6573">
        <v>6569</v>
      </c>
      <c r="B6573" s="14">
        <f>'EstExp 11-17'!K337</f>
        <v>0</v>
      </c>
      <c r="C6573" s="5">
        <f t="shared" si="101"/>
        <v>6569</v>
      </c>
      <c r="D6573" s="11" t="s">
        <v>78</v>
      </c>
    </row>
    <row r="6574" spans="1:4">
      <c r="A6574">
        <v>6570</v>
      </c>
      <c r="B6574" s="14">
        <f>'EstExp 11-17'!H338</f>
        <v>0</v>
      </c>
      <c r="C6574" s="5">
        <f t="shared" si="101"/>
        <v>6570</v>
      </c>
      <c r="D6574" s="11" t="s">
        <v>78</v>
      </c>
    </row>
    <row r="6575" spans="1:4">
      <c r="A6575">
        <v>6571</v>
      </c>
      <c r="B6575" s="14">
        <f>'EstExp 11-17'!K338</f>
        <v>0</v>
      </c>
      <c r="C6575" s="5">
        <f t="shared" si="101"/>
        <v>6571</v>
      </c>
      <c r="D6575" s="11" t="s">
        <v>78</v>
      </c>
    </row>
    <row r="6576" spans="1:4">
      <c r="A6576">
        <v>6572</v>
      </c>
      <c r="B6576" s="14">
        <f>'EstExp 11-17'!C342</f>
        <v>0</v>
      </c>
      <c r="C6576" s="5">
        <f t="shared" si="101"/>
        <v>6572</v>
      </c>
      <c r="D6576" s="11" t="s">
        <v>78</v>
      </c>
    </row>
    <row r="6577" spans="1:4">
      <c r="A6577">
        <v>6573</v>
      </c>
      <c r="B6577" s="14">
        <f>'EstExp 11-17'!D342</f>
        <v>0</v>
      </c>
      <c r="C6577" s="5">
        <f t="shared" si="101"/>
        <v>6573</v>
      </c>
      <c r="D6577" s="11" t="s">
        <v>78</v>
      </c>
    </row>
    <row r="6578" spans="1:4">
      <c r="A6578">
        <v>6574</v>
      </c>
      <c r="B6578" s="14">
        <f>'EstExp 11-17'!F342</f>
        <v>0</v>
      </c>
      <c r="C6578" s="5">
        <f t="shared" si="101"/>
        <v>6574</v>
      </c>
      <c r="D6578" s="11" t="s">
        <v>78</v>
      </c>
    </row>
    <row r="6579" spans="1:4">
      <c r="A6579">
        <v>6575</v>
      </c>
      <c r="B6579" s="14">
        <f>'EstExp 11-17'!G342</f>
        <v>0</v>
      </c>
      <c r="C6579" s="5">
        <f t="shared" si="101"/>
        <v>6575</v>
      </c>
      <c r="D6579" s="11" t="s">
        <v>78</v>
      </c>
    </row>
    <row r="6580" spans="1:4">
      <c r="A6580">
        <v>6576</v>
      </c>
      <c r="B6580" s="14">
        <f>'EstExp 11-17'!I342</f>
        <v>0</v>
      </c>
      <c r="C6580" s="5">
        <f t="shared" si="101"/>
        <v>6576</v>
      </c>
      <c r="D6580" s="11" t="s">
        <v>78</v>
      </c>
    </row>
    <row r="6581" spans="1:4">
      <c r="A6581">
        <v>6577</v>
      </c>
      <c r="B6581" s="14">
        <f>'EstExp 11-17'!J342</f>
        <v>0</v>
      </c>
      <c r="C6581" s="5">
        <f t="shared" si="101"/>
        <v>6577</v>
      </c>
      <c r="D6581" s="11" t="s">
        <v>78</v>
      </c>
    </row>
    <row r="6582" spans="1:4">
      <c r="A6582">
        <v>6578</v>
      </c>
      <c r="B6582" s="14">
        <f>'EstExp 11-17'!I348</f>
        <v>0</v>
      </c>
      <c r="C6582" s="5">
        <f t="shared" si="101"/>
        <v>6578</v>
      </c>
      <c r="D6582" s="11" t="s">
        <v>78</v>
      </c>
    </row>
    <row r="6583" spans="1:4">
      <c r="A6583">
        <v>6579</v>
      </c>
      <c r="B6583" s="14">
        <f>'EstExp 11-17'!J348</f>
        <v>0</v>
      </c>
      <c r="C6583" s="5">
        <f t="shared" si="101"/>
        <v>6579</v>
      </c>
      <c r="D6583" s="11" t="s">
        <v>78</v>
      </c>
    </row>
    <row r="6584" spans="1:4">
      <c r="A6584">
        <v>6580</v>
      </c>
      <c r="B6584" s="14">
        <f>'EstExp 11-17'!I349</f>
        <v>0</v>
      </c>
      <c r="C6584" s="5">
        <f t="shared" si="101"/>
        <v>6580</v>
      </c>
      <c r="D6584" s="11" t="s">
        <v>78</v>
      </c>
    </row>
    <row r="6585" spans="1:4">
      <c r="A6585">
        <v>6581</v>
      </c>
      <c r="B6585" s="14">
        <f>'EstExp 11-17'!J349</f>
        <v>0</v>
      </c>
      <c r="C6585" s="5">
        <f t="shared" si="101"/>
        <v>6581</v>
      </c>
      <c r="D6585" s="11" t="s">
        <v>78</v>
      </c>
    </row>
    <row r="6586" spans="1:4">
      <c r="A6586">
        <v>6582</v>
      </c>
      <c r="B6586" s="14">
        <f>'EstExp 11-17'!I350</f>
        <v>0</v>
      </c>
      <c r="C6586" s="5">
        <f t="shared" si="101"/>
        <v>6582</v>
      </c>
      <c r="D6586" s="11" t="s">
        <v>78</v>
      </c>
    </row>
    <row r="6587" spans="1:4">
      <c r="A6587">
        <v>6583</v>
      </c>
      <c r="B6587" s="14">
        <f>'EstExp 11-17'!J350</f>
        <v>0</v>
      </c>
      <c r="C6587" s="5">
        <f t="shared" si="101"/>
        <v>6583</v>
      </c>
      <c r="D6587" s="11" t="s">
        <v>78</v>
      </c>
    </row>
    <row r="6588" spans="1:4">
      <c r="A6588">
        <v>6584</v>
      </c>
      <c r="B6588" s="14">
        <f>'EstExp 11-17'!I351</f>
        <v>0</v>
      </c>
      <c r="C6588" s="5">
        <f t="shared" si="101"/>
        <v>6584</v>
      </c>
      <c r="D6588" s="11" t="s">
        <v>78</v>
      </c>
    </row>
    <row r="6589" spans="1:4">
      <c r="A6589">
        <v>6585</v>
      </c>
      <c r="B6589" s="14">
        <f>'EstExp 11-17'!J351</f>
        <v>0</v>
      </c>
      <c r="C6589" s="5">
        <f t="shared" si="101"/>
        <v>6585</v>
      </c>
      <c r="D6589" s="11" t="s">
        <v>78</v>
      </c>
    </row>
    <row r="6590" spans="1:4">
      <c r="A6590">
        <v>6586</v>
      </c>
      <c r="B6590" s="14">
        <f>'EstExp 11-17'!I352</f>
        <v>0</v>
      </c>
      <c r="C6590" s="5">
        <f t="shared" si="101"/>
        <v>6586</v>
      </c>
      <c r="D6590" s="11" t="s">
        <v>78</v>
      </c>
    </row>
    <row r="6591" spans="1:4">
      <c r="A6591">
        <v>6587</v>
      </c>
      <c r="B6591" s="14">
        <f>'EstExp 11-17'!J352</f>
        <v>0</v>
      </c>
      <c r="C6591" s="5">
        <f t="shared" si="101"/>
        <v>6587</v>
      </c>
      <c r="D6591" s="11" t="s">
        <v>78</v>
      </c>
    </row>
    <row r="6592" spans="1:4">
      <c r="A6592">
        <v>6588</v>
      </c>
      <c r="B6592" s="14">
        <f>'EstExp 11-17'!H361</f>
        <v>0</v>
      </c>
      <c r="C6592" s="5">
        <f t="shared" si="101"/>
        <v>6588</v>
      </c>
      <c r="D6592" s="11" t="s">
        <v>78</v>
      </c>
    </row>
    <row r="6593" spans="1:4">
      <c r="A6593">
        <v>6589</v>
      </c>
      <c r="B6593" s="14">
        <f>'EstExp 11-17'!K361</f>
        <v>0</v>
      </c>
      <c r="C6593" s="5">
        <f t="shared" si="101"/>
        <v>6589</v>
      </c>
      <c r="D6593" s="11" t="s">
        <v>78</v>
      </c>
    </row>
    <row r="6594" spans="1:4">
      <c r="A6594">
        <v>6590</v>
      </c>
      <c r="B6594" s="14">
        <f>'EstExp 11-17'!I367</f>
        <v>0</v>
      </c>
      <c r="C6594" s="5">
        <f t="shared" si="101"/>
        <v>6590</v>
      </c>
      <c r="D6594" s="11" t="s">
        <v>78</v>
      </c>
    </row>
    <row r="6595" spans="1:4">
      <c r="A6595">
        <v>6591</v>
      </c>
      <c r="B6595" s="14">
        <f>'EstExp 11-17'!J367</f>
        <v>0</v>
      </c>
      <c r="C6595" s="5">
        <f t="shared" si="101"/>
        <v>6591</v>
      </c>
      <c r="D6595" s="11" t="s">
        <v>78</v>
      </c>
    </row>
    <row r="6596" spans="1:4">
      <c r="A6596">
        <v>6592</v>
      </c>
      <c r="B6596" s="14">
        <f>'EstExp 11-17'!H341</f>
        <v>0</v>
      </c>
      <c r="C6596" s="5">
        <f t="shared" si="101"/>
        <v>6592</v>
      </c>
      <c r="D6596" s="11" t="s">
        <v>78</v>
      </c>
    </row>
    <row r="6597" spans="1:4">
      <c r="A6597">
        <v>6593</v>
      </c>
      <c r="B6597" s="14">
        <f>'EstExp 11-17'!K341</f>
        <v>0</v>
      </c>
      <c r="C6597" s="5">
        <f t="shared" si="101"/>
        <v>6593</v>
      </c>
      <c r="D6597" s="11" t="s">
        <v>78</v>
      </c>
    </row>
    <row r="6598" spans="1:4">
      <c r="A6598" s="3">
        <v>6594</v>
      </c>
      <c r="C6598" s="5">
        <f t="shared" si="101"/>
        <v>6594</v>
      </c>
      <c r="D6598" s="11" t="s">
        <v>753</v>
      </c>
    </row>
    <row r="6599" spans="1:4">
      <c r="A6599" s="3">
        <v>6595</v>
      </c>
      <c r="C6599" s="5">
        <f t="shared" ref="C6599:C6662" si="102">A6599-B6599</f>
        <v>6595</v>
      </c>
      <c r="D6599" s="11" t="s">
        <v>753</v>
      </c>
    </row>
    <row r="6600" spans="1:4">
      <c r="A6600" s="3">
        <v>6596</v>
      </c>
      <c r="C6600" s="5">
        <f t="shared" si="102"/>
        <v>6596</v>
      </c>
      <c r="D6600" s="11" t="s">
        <v>753</v>
      </c>
    </row>
    <row r="6601" spans="1:4">
      <c r="A6601" s="3">
        <v>6597</v>
      </c>
      <c r="C6601" s="5">
        <f t="shared" si="102"/>
        <v>6597</v>
      </c>
      <c r="D6601" s="11" t="s">
        <v>753</v>
      </c>
    </row>
    <row r="6602" spans="1:4">
      <c r="A6602">
        <v>6598</v>
      </c>
      <c r="B6602" s="14">
        <f>'BudgetSum 2-3'!J18</f>
        <v>0</v>
      </c>
      <c r="C6602" s="5">
        <f t="shared" si="102"/>
        <v>6598</v>
      </c>
      <c r="D6602" s="11" t="s">
        <v>78</v>
      </c>
    </row>
    <row r="6603" spans="1:4">
      <c r="A6603">
        <v>6599</v>
      </c>
      <c r="B6603" s="14">
        <f>'CashSum 4'!I9</f>
        <v>0</v>
      </c>
      <c r="C6603" s="5">
        <f t="shared" si="102"/>
        <v>6599</v>
      </c>
      <c r="D6603" s="11" t="s">
        <v>78</v>
      </c>
    </row>
    <row r="6604" spans="1:4">
      <c r="A6604">
        <v>6600</v>
      </c>
      <c r="B6604" s="14">
        <f>'CashSum 4'!J9</f>
        <v>0</v>
      </c>
      <c r="C6604" s="5">
        <f t="shared" si="102"/>
        <v>6600</v>
      </c>
      <c r="D6604" s="11" t="s">
        <v>78</v>
      </c>
    </row>
    <row r="6605" spans="1:4">
      <c r="A6605">
        <v>6601</v>
      </c>
      <c r="B6605" s="14">
        <f>'CashSum 4'!H18</f>
        <v>0</v>
      </c>
      <c r="C6605" s="5">
        <f t="shared" si="102"/>
        <v>6601</v>
      </c>
      <c r="D6605" s="11" t="s">
        <v>78</v>
      </c>
    </row>
    <row r="6606" spans="1:4">
      <c r="A6606">
        <v>6602</v>
      </c>
      <c r="B6606" s="14">
        <f>'CashSum 4'!I18</f>
        <v>0</v>
      </c>
      <c r="C6606" s="5">
        <f t="shared" si="102"/>
        <v>6602</v>
      </c>
      <c r="D6606" s="11" t="s">
        <v>78</v>
      </c>
    </row>
    <row r="6607" spans="1:4">
      <c r="A6607">
        <v>6603</v>
      </c>
      <c r="B6607" s="14">
        <f>'CashSum 4'!J18</f>
        <v>0</v>
      </c>
      <c r="C6607" s="5">
        <f t="shared" si="102"/>
        <v>6603</v>
      </c>
      <c r="D6607" s="11" t="s">
        <v>78</v>
      </c>
    </row>
    <row r="6608" spans="1:4">
      <c r="A6608">
        <v>6604</v>
      </c>
      <c r="B6608" s="14">
        <f>'EstExp 11-17'!H339</f>
        <v>0</v>
      </c>
      <c r="C6608" s="5">
        <f t="shared" si="102"/>
        <v>6604</v>
      </c>
      <c r="D6608" s="5" t="s">
        <v>187</v>
      </c>
    </row>
    <row r="6609" spans="1:5">
      <c r="A6609">
        <v>6605</v>
      </c>
      <c r="B6609" s="14">
        <f>'EstExp 11-17'!K339</f>
        <v>0</v>
      </c>
      <c r="C6609" s="5">
        <f t="shared" si="102"/>
        <v>6605</v>
      </c>
      <c r="D6609" s="5" t="s">
        <v>187</v>
      </c>
    </row>
    <row r="6610" spans="1:5">
      <c r="A6610">
        <v>6606</v>
      </c>
      <c r="B6610" s="14">
        <f>'EstExp 11-17'!H340</f>
        <v>0</v>
      </c>
      <c r="C6610" s="5">
        <f t="shared" si="102"/>
        <v>6606</v>
      </c>
      <c r="D6610" s="5" t="s">
        <v>187</v>
      </c>
    </row>
    <row r="6611" spans="1:5">
      <c r="A6611">
        <v>6607</v>
      </c>
      <c r="B6611" s="14">
        <f>'EstExp 11-17'!K340</f>
        <v>0</v>
      </c>
      <c r="C6611" s="5">
        <f t="shared" si="102"/>
        <v>6607</v>
      </c>
      <c r="D6611" s="5" t="s">
        <v>187</v>
      </c>
    </row>
    <row r="6612" spans="1:5">
      <c r="A6612">
        <v>6608</v>
      </c>
      <c r="B6612" s="14">
        <f>'EstExp 11-17'!E342</f>
        <v>342500</v>
      </c>
      <c r="C6612" s="5">
        <f t="shared" si="102"/>
        <v>-335892</v>
      </c>
      <c r="D6612" s="5" t="s">
        <v>187</v>
      </c>
    </row>
    <row r="6613" spans="1:5">
      <c r="A6613">
        <v>6609</v>
      </c>
      <c r="B6613" s="14">
        <f>'EstExp 11-17'!H342</f>
        <v>10000</v>
      </c>
      <c r="C6613" s="5">
        <f t="shared" si="102"/>
        <v>-3391</v>
      </c>
      <c r="D6613" s="5" t="s">
        <v>187</v>
      </c>
    </row>
    <row r="6614" spans="1:5">
      <c r="A6614">
        <v>6610</v>
      </c>
      <c r="B6614" s="14">
        <f>'EstExp 11-17'!K342</f>
        <v>352500</v>
      </c>
      <c r="C6614" s="5">
        <f t="shared" si="102"/>
        <v>-345890</v>
      </c>
      <c r="D6614" s="5" t="s">
        <v>187</v>
      </c>
    </row>
    <row r="6615" spans="1:5">
      <c r="A6615">
        <v>6611</v>
      </c>
      <c r="B6615" s="14">
        <f>'EstExp 11-17'!K343</f>
        <v>1900</v>
      </c>
      <c r="C6615" s="5">
        <f t="shared" si="102"/>
        <v>4711</v>
      </c>
      <c r="D6615" s="5" t="s">
        <v>187</v>
      </c>
    </row>
    <row r="6616" spans="1:5">
      <c r="A6616" s="3">
        <v>6612</v>
      </c>
      <c r="B6616" s="14">
        <f>'EstRev 5-10'!C103</f>
        <v>0</v>
      </c>
      <c r="C6616" s="5">
        <f t="shared" si="102"/>
        <v>6612</v>
      </c>
      <c r="D6616" s="5" t="s">
        <v>187</v>
      </c>
      <c r="E6616" s="5" t="s">
        <v>270</v>
      </c>
    </row>
    <row r="6617" spans="1:5">
      <c r="A6617" s="3">
        <v>6613</v>
      </c>
      <c r="B6617" s="14">
        <f>'EstRev 5-10'!D103</f>
        <v>0</v>
      </c>
      <c r="C6617" s="5">
        <f t="shared" si="102"/>
        <v>6613</v>
      </c>
      <c r="D6617" s="5" t="s">
        <v>187</v>
      </c>
      <c r="E6617" s="5" t="s">
        <v>270</v>
      </c>
    </row>
    <row r="6618" spans="1:5">
      <c r="A6618">
        <v>6614</v>
      </c>
      <c r="B6618" s="14">
        <f>'EstRev 5-10'!E103</f>
        <v>0</v>
      </c>
      <c r="C6618" s="5">
        <f t="shared" si="102"/>
        <v>6614</v>
      </c>
      <c r="D6618" s="5" t="s">
        <v>187</v>
      </c>
      <c r="E6618"/>
    </row>
    <row r="6619" spans="1:5">
      <c r="A6619" s="3">
        <v>6615</v>
      </c>
      <c r="B6619" s="14">
        <f>'EstRev 5-10'!F103</f>
        <v>0</v>
      </c>
      <c r="C6619" s="5">
        <f t="shared" si="102"/>
        <v>6615</v>
      </c>
      <c r="D6619" s="5" t="s">
        <v>187</v>
      </c>
      <c r="E6619" s="5" t="s">
        <v>270</v>
      </c>
    </row>
    <row r="6620" spans="1:5">
      <c r="A6620" s="3">
        <v>6616</v>
      </c>
      <c r="B6620" s="14">
        <f>'EstRev 5-10'!G103</f>
        <v>0</v>
      </c>
      <c r="C6620" s="5">
        <f t="shared" si="102"/>
        <v>6616</v>
      </c>
      <c r="D6620" s="5" t="s">
        <v>187</v>
      </c>
      <c r="E6620" s="5" t="s">
        <v>270</v>
      </c>
    </row>
    <row r="6621" spans="1:5">
      <c r="A6621">
        <v>6617</v>
      </c>
      <c r="B6621" s="14">
        <f>'EstRev 5-10'!H103</f>
        <v>0</v>
      </c>
      <c r="C6621" s="5">
        <f t="shared" si="102"/>
        <v>6617</v>
      </c>
      <c r="D6621" s="5" t="s">
        <v>187</v>
      </c>
      <c r="E6621"/>
    </row>
    <row r="6622" spans="1:5">
      <c r="A6622" s="3">
        <v>6618</v>
      </c>
      <c r="B6622" s="14">
        <f>'EstRev 5-10'!I103</f>
        <v>0</v>
      </c>
      <c r="C6622" s="5">
        <f t="shared" si="102"/>
        <v>6618</v>
      </c>
      <c r="D6622" s="5" t="s">
        <v>187</v>
      </c>
      <c r="E6622" s="5" t="s">
        <v>270</v>
      </c>
    </row>
    <row r="6623" spans="1:5">
      <c r="A6623" s="3">
        <v>6619</v>
      </c>
      <c r="B6623" s="14">
        <f>'EstRev 5-10'!J103</f>
        <v>0</v>
      </c>
      <c r="C6623" s="5">
        <f t="shared" si="102"/>
        <v>6619</v>
      </c>
      <c r="D6623" s="5" t="s">
        <v>187</v>
      </c>
      <c r="E6623" s="5" t="s">
        <v>270</v>
      </c>
    </row>
    <row r="6624" spans="1:5">
      <c r="A6624">
        <v>6620</v>
      </c>
      <c r="B6624" s="14">
        <f>'EstRev 5-10'!K103</f>
        <v>0</v>
      </c>
      <c r="C6624" s="5">
        <f t="shared" si="102"/>
        <v>6620</v>
      </c>
      <c r="D6624" s="5" t="s">
        <v>187</v>
      </c>
    </row>
    <row r="6625" spans="1:4">
      <c r="A6625">
        <v>6621</v>
      </c>
      <c r="B6625" s="14">
        <f>'EstExp 11-17'!C52</f>
        <v>0</v>
      </c>
      <c r="C6625" s="5">
        <f t="shared" si="102"/>
        <v>6621</v>
      </c>
      <c r="D6625" s="5" t="s">
        <v>187</v>
      </c>
    </row>
    <row r="6626" spans="1:4">
      <c r="A6626">
        <v>6622</v>
      </c>
      <c r="B6626" s="14">
        <f>'EstExp 11-17'!D52</f>
        <v>0</v>
      </c>
      <c r="C6626" s="5">
        <f t="shared" si="102"/>
        <v>6622</v>
      </c>
      <c r="D6626" s="5" t="s">
        <v>187</v>
      </c>
    </row>
    <row r="6627" spans="1:4">
      <c r="A6627">
        <v>6623</v>
      </c>
      <c r="B6627" s="14">
        <f>'EstExp 11-17'!E52</f>
        <v>0</v>
      </c>
      <c r="C6627" s="5">
        <f t="shared" si="102"/>
        <v>6623</v>
      </c>
      <c r="D6627" s="5" t="s">
        <v>187</v>
      </c>
    </row>
    <row r="6628" spans="1:4">
      <c r="A6628">
        <v>6624</v>
      </c>
      <c r="B6628" s="14">
        <f>'EstExp 11-17'!F52</f>
        <v>0</v>
      </c>
      <c r="C6628" s="5">
        <f t="shared" si="102"/>
        <v>6624</v>
      </c>
      <c r="D6628" s="5" t="s">
        <v>187</v>
      </c>
    </row>
    <row r="6629" spans="1:4">
      <c r="A6629">
        <v>6625</v>
      </c>
      <c r="B6629" s="14">
        <f>'EstExp 11-17'!G52</f>
        <v>0</v>
      </c>
      <c r="C6629" s="5">
        <f t="shared" si="102"/>
        <v>6625</v>
      </c>
      <c r="D6629" s="5" t="s">
        <v>187</v>
      </c>
    </row>
    <row r="6630" spans="1:4">
      <c r="A6630">
        <v>6626</v>
      </c>
      <c r="B6630" s="14">
        <f>'EstExp 11-17'!H52</f>
        <v>0</v>
      </c>
      <c r="C6630" s="5">
        <f t="shared" si="102"/>
        <v>6626</v>
      </c>
      <c r="D6630" s="5" t="s">
        <v>187</v>
      </c>
    </row>
    <row r="6631" spans="1:4">
      <c r="A6631">
        <v>6627</v>
      </c>
      <c r="B6631" s="14">
        <f>'EstExp 11-17'!I52</f>
        <v>0</v>
      </c>
      <c r="C6631" s="5">
        <f t="shared" si="102"/>
        <v>6627</v>
      </c>
      <c r="D6631" s="5" t="s">
        <v>187</v>
      </c>
    </row>
    <row r="6632" spans="1:4">
      <c r="A6632">
        <v>6628</v>
      </c>
      <c r="B6632" s="14">
        <f>'EstExp 11-17'!J52</f>
        <v>0</v>
      </c>
      <c r="C6632" s="5">
        <f t="shared" si="102"/>
        <v>6628</v>
      </c>
      <c r="D6632" s="5" t="s">
        <v>187</v>
      </c>
    </row>
    <row r="6633" spans="1:4">
      <c r="A6633">
        <v>6629</v>
      </c>
      <c r="B6633" s="14">
        <f>'EstExp 11-17'!K52</f>
        <v>0</v>
      </c>
      <c r="C6633" s="5">
        <f t="shared" si="102"/>
        <v>6629</v>
      </c>
      <c r="D6633" s="5" t="s">
        <v>187</v>
      </c>
    </row>
    <row r="6634" spans="1:4">
      <c r="A6634">
        <v>6630</v>
      </c>
      <c r="B6634" s="14">
        <f>'EstExp 11-17'!H110</f>
        <v>0</v>
      </c>
      <c r="C6634" s="5">
        <f t="shared" si="102"/>
        <v>6630</v>
      </c>
      <c r="D6634" s="5" t="s">
        <v>187</v>
      </c>
    </row>
    <row r="6635" spans="1:4">
      <c r="A6635">
        <v>6631</v>
      </c>
      <c r="B6635" s="14">
        <f>'EstExp 11-17'!K110</f>
        <v>0</v>
      </c>
      <c r="C6635" s="5">
        <f t="shared" si="102"/>
        <v>6631</v>
      </c>
      <c r="D6635" s="5" t="s">
        <v>187</v>
      </c>
    </row>
    <row r="6636" spans="1:4">
      <c r="A6636">
        <v>6632</v>
      </c>
      <c r="B6636" s="14">
        <f>'EstExp 11-17'!H111</f>
        <v>0</v>
      </c>
      <c r="C6636" s="5">
        <f t="shared" si="102"/>
        <v>6632</v>
      </c>
      <c r="D6636" s="5" t="s">
        <v>187</v>
      </c>
    </row>
    <row r="6637" spans="1:4">
      <c r="A6637">
        <v>6633</v>
      </c>
      <c r="B6637" s="14">
        <f>'EstExp 11-17'!K111</f>
        <v>0</v>
      </c>
      <c r="C6637" s="5">
        <f t="shared" si="102"/>
        <v>6633</v>
      </c>
      <c r="D6637" s="5" t="s">
        <v>187</v>
      </c>
    </row>
    <row r="6638" spans="1:4">
      <c r="A6638">
        <v>6634</v>
      </c>
      <c r="B6638" s="14">
        <f>'EstExp 11-17'!H147</f>
        <v>0</v>
      </c>
      <c r="C6638" s="5">
        <f t="shared" si="102"/>
        <v>6634</v>
      </c>
      <c r="D6638" s="5" t="s">
        <v>187</v>
      </c>
    </row>
    <row r="6639" spans="1:4">
      <c r="A6639">
        <v>6635</v>
      </c>
      <c r="B6639" s="14">
        <f>'EstExp 11-17'!K147</f>
        <v>0</v>
      </c>
      <c r="C6639" s="5">
        <f t="shared" si="102"/>
        <v>6635</v>
      </c>
      <c r="D6639" s="5" t="s">
        <v>187</v>
      </c>
    </row>
    <row r="6640" spans="1:4">
      <c r="A6640">
        <v>6636</v>
      </c>
      <c r="B6640" s="14">
        <f>'EstExp 11-17'!H148</f>
        <v>0</v>
      </c>
      <c r="C6640" s="5">
        <f t="shared" si="102"/>
        <v>6636</v>
      </c>
      <c r="D6640" s="5" t="s">
        <v>187</v>
      </c>
    </row>
    <row r="6641" spans="1:4">
      <c r="A6641">
        <v>6637</v>
      </c>
      <c r="B6641" s="14">
        <f>'EstExp 11-17'!K148</f>
        <v>0</v>
      </c>
      <c r="C6641" s="5">
        <f t="shared" si="102"/>
        <v>6637</v>
      </c>
      <c r="D6641" s="5" t="s">
        <v>187</v>
      </c>
    </row>
    <row r="6642" spans="1:4">
      <c r="A6642">
        <v>6638</v>
      </c>
      <c r="B6642" s="14">
        <f>'EstExp 11-17'!H205</f>
        <v>0</v>
      </c>
      <c r="C6642" s="5">
        <f t="shared" si="102"/>
        <v>6638</v>
      </c>
      <c r="D6642" s="5" t="s">
        <v>187</v>
      </c>
    </row>
    <row r="6643" spans="1:4">
      <c r="A6643">
        <v>6639</v>
      </c>
      <c r="B6643" s="14">
        <f>'EstExp 11-17'!K205</f>
        <v>0</v>
      </c>
      <c r="C6643" s="5">
        <f t="shared" si="102"/>
        <v>6639</v>
      </c>
      <c r="D6643" s="5" t="s">
        <v>187</v>
      </c>
    </row>
    <row r="6644" spans="1:4">
      <c r="A6644">
        <v>6640</v>
      </c>
      <c r="B6644" s="14">
        <f>'EstExp 11-17'!H207</f>
        <v>0</v>
      </c>
      <c r="C6644" s="5">
        <f t="shared" si="102"/>
        <v>6640</v>
      </c>
      <c r="D6644" s="5" t="s">
        <v>187</v>
      </c>
    </row>
    <row r="6645" spans="1:4">
      <c r="A6645">
        <v>6641</v>
      </c>
      <c r="B6645" s="14">
        <f>'EstExp 11-17'!K207</f>
        <v>0</v>
      </c>
      <c r="C6645" s="5">
        <f t="shared" si="102"/>
        <v>6641</v>
      </c>
      <c r="D6645" s="5" t="s">
        <v>187</v>
      </c>
    </row>
    <row r="6646" spans="1:4">
      <c r="A6646">
        <v>6642</v>
      </c>
      <c r="B6646" s="14">
        <f>'EstExp 11-17'!C328</f>
        <v>0</v>
      </c>
      <c r="C6646" s="5">
        <f t="shared" si="102"/>
        <v>6642</v>
      </c>
      <c r="D6646" s="5" t="s">
        <v>187</v>
      </c>
    </row>
    <row r="6647" spans="1:4">
      <c r="A6647">
        <v>6643</v>
      </c>
      <c r="B6647" s="14">
        <f>'EstExp 11-17'!D328</f>
        <v>0</v>
      </c>
      <c r="C6647" s="5">
        <f t="shared" si="102"/>
        <v>6643</v>
      </c>
      <c r="D6647" s="5" t="s">
        <v>187</v>
      </c>
    </row>
    <row r="6648" spans="1:4">
      <c r="A6648">
        <v>6644</v>
      </c>
      <c r="B6648" s="14">
        <f>'EstExp 11-17'!E328</f>
        <v>152400</v>
      </c>
      <c r="C6648" s="5">
        <f t="shared" si="102"/>
        <v>-145756</v>
      </c>
      <c r="D6648" s="5" t="s">
        <v>187</v>
      </c>
    </row>
    <row r="6649" spans="1:4">
      <c r="A6649">
        <v>6645</v>
      </c>
      <c r="B6649" s="14">
        <f>'EstExp 11-17'!F328</f>
        <v>0</v>
      </c>
      <c r="C6649" s="5">
        <f t="shared" si="102"/>
        <v>6645</v>
      </c>
      <c r="D6649" s="5" t="s">
        <v>187</v>
      </c>
    </row>
    <row r="6650" spans="1:4">
      <c r="A6650">
        <v>6646</v>
      </c>
      <c r="B6650" s="14">
        <f>'EstExp 11-17'!G328</f>
        <v>0</v>
      </c>
      <c r="C6650" s="5">
        <f t="shared" si="102"/>
        <v>6646</v>
      </c>
      <c r="D6650" s="5" t="s">
        <v>187</v>
      </c>
    </row>
    <row r="6651" spans="1:4">
      <c r="A6651">
        <v>6647</v>
      </c>
      <c r="B6651" s="14">
        <f>'EstExp 11-17'!H328</f>
        <v>0</v>
      </c>
      <c r="C6651" s="5">
        <f t="shared" si="102"/>
        <v>6647</v>
      </c>
      <c r="D6651" s="5" t="s">
        <v>187</v>
      </c>
    </row>
    <row r="6652" spans="1:4">
      <c r="A6652">
        <v>6648</v>
      </c>
      <c r="B6652" s="14">
        <f>'EstExp 11-17'!I328</f>
        <v>0</v>
      </c>
      <c r="C6652" s="5">
        <f t="shared" si="102"/>
        <v>6648</v>
      </c>
      <c r="D6652" s="5" t="s">
        <v>187</v>
      </c>
    </row>
    <row r="6653" spans="1:4">
      <c r="A6653">
        <v>6649</v>
      </c>
      <c r="B6653" s="14">
        <f>'EstExp 11-17'!J328</f>
        <v>0</v>
      </c>
      <c r="C6653" s="5">
        <f t="shared" si="102"/>
        <v>6649</v>
      </c>
      <c r="D6653" s="5" t="s">
        <v>187</v>
      </c>
    </row>
    <row r="6654" spans="1:4">
      <c r="A6654">
        <v>6650</v>
      </c>
      <c r="B6654" s="14">
        <f>'EstExp 11-17'!K328</f>
        <v>152400</v>
      </c>
      <c r="C6654" s="5">
        <f t="shared" si="102"/>
        <v>-145750</v>
      </c>
      <c r="D6654" s="5" t="s">
        <v>187</v>
      </c>
    </row>
    <row r="6655" spans="1:4">
      <c r="A6655">
        <v>6651</v>
      </c>
      <c r="B6655" s="14">
        <f>'EstExp 11-17'!C329</f>
        <v>0</v>
      </c>
      <c r="C6655" s="5">
        <f t="shared" si="102"/>
        <v>6651</v>
      </c>
      <c r="D6655" s="5" t="s">
        <v>187</v>
      </c>
    </row>
    <row r="6656" spans="1:4">
      <c r="A6656">
        <v>6652</v>
      </c>
      <c r="B6656" s="14">
        <f>'EstExp 11-17'!D329</f>
        <v>0</v>
      </c>
      <c r="C6656" s="5">
        <f t="shared" si="102"/>
        <v>6652</v>
      </c>
      <c r="D6656" s="5" t="s">
        <v>187</v>
      </c>
    </row>
    <row r="6657" spans="1:4">
      <c r="A6657">
        <v>6653</v>
      </c>
      <c r="B6657" s="14">
        <f>'EstExp 11-17'!E329</f>
        <v>0</v>
      </c>
      <c r="C6657" s="5">
        <f t="shared" si="102"/>
        <v>6653</v>
      </c>
      <c r="D6657" s="5" t="s">
        <v>187</v>
      </c>
    </row>
    <row r="6658" spans="1:4">
      <c r="A6658">
        <v>6654</v>
      </c>
      <c r="B6658" s="14">
        <f>'EstExp 11-17'!F329</f>
        <v>0</v>
      </c>
      <c r="C6658" s="5">
        <f t="shared" si="102"/>
        <v>6654</v>
      </c>
      <c r="D6658" s="5" t="s">
        <v>187</v>
      </c>
    </row>
    <row r="6659" spans="1:4">
      <c r="A6659">
        <v>6655</v>
      </c>
      <c r="B6659" s="14">
        <f>'EstExp 11-17'!G329</f>
        <v>0</v>
      </c>
      <c r="C6659" s="5">
        <f t="shared" si="102"/>
        <v>6655</v>
      </c>
      <c r="D6659" s="5" t="s">
        <v>187</v>
      </c>
    </row>
    <row r="6660" spans="1:4">
      <c r="A6660">
        <v>6656</v>
      </c>
      <c r="B6660" s="14">
        <f>'EstExp 11-17'!H329</f>
        <v>0</v>
      </c>
      <c r="C6660" s="5">
        <f t="shared" si="102"/>
        <v>6656</v>
      </c>
      <c r="D6660" s="5" t="s">
        <v>187</v>
      </c>
    </row>
    <row r="6661" spans="1:4">
      <c r="A6661">
        <v>6657</v>
      </c>
      <c r="B6661" s="14">
        <f>'EstExp 11-17'!I329</f>
        <v>0</v>
      </c>
      <c r="C6661" s="5">
        <f t="shared" si="102"/>
        <v>6657</v>
      </c>
      <c r="D6661" s="5" t="s">
        <v>187</v>
      </c>
    </row>
    <row r="6662" spans="1:4">
      <c r="A6662">
        <v>6658</v>
      </c>
      <c r="B6662" s="14">
        <f>'EstExp 11-17'!J329</f>
        <v>0</v>
      </c>
      <c r="C6662" s="5">
        <f t="shared" si="102"/>
        <v>6658</v>
      </c>
      <c r="D6662" s="5" t="s">
        <v>187</v>
      </c>
    </row>
    <row r="6663" spans="1:4">
      <c r="A6663">
        <v>6659</v>
      </c>
      <c r="B6663" s="14">
        <f>'EstExp 11-17'!K329</f>
        <v>0</v>
      </c>
      <c r="C6663" s="5">
        <f t="shared" ref="C6663:C6726" si="103">A6663-B6663</f>
        <v>6659</v>
      </c>
      <c r="D6663" s="5" t="s">
        <v>187</v>
      </c>
    </row>
    <row r="6664" spans="1:4">
      <c r="A6664">
        <v>6660</v>
      </c>
      <c r="B6664" s="14">
        <f>'EstExp 11-17'!H362</f>
        <v>0</v>
      </c>
      <c r="C6664" s="5">
        <f t="shared" si="103"/>
        <v>6660</v>
      </c>
      <c r="D6664" s="5" t="s">
        <v>187</v>
      </c>
    </row>
    <row r="6665" spans="1:4">
      <c r="A6665">
        <v>6661</v>
      </c>
      <c r="B6665" s="14">
        <f>'EstExp 11-17'!K362</f>
        <v>0</v>
      </c>
      <c r="C6665" s="5">
        <f t="shared" si="103"/>
        <v>6661</v>
      </c>
      <c r="D6665" s="5" t="s">
        <v>187</v>
      </c>
    </row>
    <row r="6666" spans="1:4">
      <c r="A6666">
        <v>6662</v>
      </c>
      <c r="B6666" s="14">
        <f>'EstExp 11-17'!H363</f>
        <v>0</v>
      </c>
      <c r="C6666" s="5">
        <f t="shared" si="103"/>
        <v>6662</v>
      </c>
      <c r="D6666" s="5" t="s">
        <v>187</v>
      </c>
    </row>
    <row r="6667" spans="1:4">
      <c r="A6667">
        <v>6663</v>
      </c>
      <c r="B6667" s="14">
        <f>'EstExp 11-17'!K363</f>
        <v>0</v>
      </c>
      <c r="C6667" s="5">
        <f t="shared" si="103"/>
        <v>6663</v>
      </c>
      <c r="D6667" s="5" t="s">
        <v>187</v>
      </c>
    </row>
    <row r="6668" spans="1:4">
      <c r="A6668">
        <v>6664</v>
      </c>
      <c r="B6668" s="14">
        <f>'EstRev 5-10'!C222</f>
        <v>0</v>
      </c>
      <c r="C6668" s="5">
        <f t="shared" si="103"/>
        <v>6664</v>
      </c>
      <c r="D6668" s="5" t="s">
        <v>187</v>
      </c>
    </row>
    <row r="6669" spans="1:4">
      <c r="A6669">
        <v>6665</v>
      </c>
      <c r="B6669" s="14">
        <f>'EstRev 5-10'!C223</f>
        <v>0</v>
      </c>
      <c r="C6669" s="5">
        <f t="shared" si="103"/>
        <v>6665</v>
      </c>
      <c r="D6669" s="5" t="s">
        <v>187</v>
      </c>
    </row>
    <row r="6670" spans="1:4">
      <c r="A6670">
        <v>6666</v>
      </c>
      <c r="B6670" s="14">
        <f>'EstRev 5-10'!C224</f>
        <v>0</v>
      </c>
      <c r="C6670" s="5">
        <f t="shared" si="103"/>
        <v>6666</v>
      </c>
      <c r="D6670" s="5" t="s">
        <v>187</v>
      </c>
    </row>
    <row r="6671" spans="1:4">
      <c r="A6671">
        <v>6667</v>
      </c>
      <c r="B6671" s="14">
        <f>'EstRev 5-10'!C225</f>
        <v>0</v>
      </c>
      <c r="C6671" s="5">
        <f t="shared" si="103"/>
        <v>6667</v>
      </c>
      <c r="D6671" s="5" t="s">
        <v>187</v>
      </c>
    </row>
    <row r="6672" spans="1:4">
      <c r="A6672">
        <v>6668</v>
      </c>
      <c r="B6672" s="14">
        <f>'EstRev 5-10'!C226</f>
        <v>0</v>
      </c>
      <c r="C6672" s="5">
        <f t="shared" si="103"/>
        <v>6668</v>
      </c>
      <c r="D6672" s="5" t="s">
        <v>187</v>
      </c>
    </row>
    <row r="6673" spans="1:4">
      <c r="A6673">
        <v>6669</v>
      </c>
      <c r="B6673" s="14">
        <f>'EstRev 5-10'!C227</f>
        <v>0</v>
      </c>
      <c r="C6673" s="5">
        <f t="shared" si="103"/>
        <v>6669</v>
      </c>
      <c r="D6673" s="5" t="s">
        <v>187</v>
      </c>
    </row>
    <row r="6674" spans="1:4">
      <c r="A6674">
        <v>6670</v>
      </c>
      <c r="B6674" s="14">
        <f>'EstRev 5-10'!C228</f>
        <v>0</v>
      </c>
      <c r="C6674" s="5">
        <f t="shared" si="103"/>
        <v>6670</v>
      </c>
      <c r="D6674" s="5" t="s">
        <v>187</v>
      </c>
    </row>
    <row r="6675" spans="1:4">
      <c r="A6675">
        <v>6671</v>
      </c>
      <c r="B6675" s="14">
        <f>'EstRev 5-10'!C229</f>
        <v>0</v>
      </c>
      <c r="C6675" s="5">
        <f t="shared" si="103"/>
        <v>6671</v>
      </c>
      <c r="D6675" s="5" t="s">
        <v>187</v>
      </c>
    </row>
    <row r="6676" spans="1:4">
      <c r="A6676">
        <v>6672</v>
      </c>
      <c r="B6676" s="14">
        <f>'EstRev 5-10'!C230</f>
        <v>0</v>
      </c>
      <c r="C6676" s="5">
        <f t="shared" si="103"/>
        <v>6672</v>
      </c>
      <c r="D6676" s="5" t="s">
        <v>187</v>
      </c>
    </row>
    <row r="6677" spans="1:4">
      <c r="A6677">
        <v>6673</v>
      </c>
      <c r="B6677" s="14">
        <f>'EstRev 5-10'!C231</f>
        <v>0</v>
      </c>
      <c r="C6677" s="5">
        <f t="shared" si="103"/>
        <v>6673</v>
      </c>
      <c r="D6677" s="5" t="s">
        <v>187</v>
      </c>
    </row>
    <row r="6678" spans="1:4">
      <c r="A6678">
        <v>6674</v>
      </c>
      <c r="B6678" s="14">
        <f>'EstRev 5-10'!C232</f>
        <v>0</v>
      </c>
      <c r="C6678" s="5">
        <f t="shared" si="103"/>
        <v>6674</v>
      </c>
      <c r="D6678" s="5" t="s">
        <v>187</v>
      </c>
    </row>
    <row r="6679" spans="1:4">
      <c r="A6679">
        <v>6675</v>
      </c>
      <c r="B6679" s="14">
        <f>'EstRev 5-10'!C233</f>
        <v>0</v>
      </c>
      <c r="C6679" s="5">
        <f t="shared" si="103"/>
        <v>6675</v>
      </c>
      <c r="D6679" s="5" t="s">
        <v>187</v>
      </c>
    </row>
    <row r="6680" spans="1:4">
      <c r="A6680">
        <v>6676</v>
      </c>
      <c r="B6680" s="14">
        <f>'EstRev 5-10'!C234</f>
        <v>0</v>
      </c>
      <c r="C6680" s="5">
        <f t="shared" si="103"/>
        <v>6676</v>
      </c>
      <c r="D6680" s="5" t="s">
        <v>187</v>
      </c>
    </row>
    <row r="6681" spans="1:4">
      <c r="A6681">
        <v>6677</v>
      </c>
      <c r="B6681" s="14">
        <f>'EstRev 5-10'!C235</f>
        <v>0</v>
      </c>
      <c r="C6681" s="5">
        <f t="shared" si="103"/>
        <v>6677</v>
      </c>
      <c r="D6681" s="5" t="s">
        <v>187</v>
      </c>
    </row>
    <row r="6682" spans="1:4">
      <c r="A6682">
        <v>6678</v>
      </c>
      <c r="B6682" s="14">
        <f>'EstRev 5-10'!C236</f>
        <v>0</v>
      </c>
      <c r="C6682" s="5">
        <f t="shared" si="103"/>
        <v>6678</v>
      </c>
      <c r="D6682" s="5" t="s">
        <v>187</v>
      </c>
    </row>
    <row r="6683" spans="1:4">
      <c r="A6683">
        <v>6679</v>
      </c>
      <c r="B6683" s="14">
        <f>'EstRev 5-10'!C237</f>
        <v>0</v>
      </c>
      <c r="C6683" s="5">
        <f t="shared" si="103"/>
        <v>6679</v>
      </c>
      <c r="D6683" s="5" t="s">
        <v>187</v>
      </c>
    </row>
    <row r="6684" spans="1:4">
      <c r="A6684">
        <v>6680</v>
      </c>
      <c r="B6684" s="14">
        <f>'EstRev 5-10'!C238</f>
        <v>0</v>
      </c>
      <c r="C6684" s="5">
        <f t="shared" si="103"/>
        <v>6680</v>
      </c>
      <c r="D6684" s="5" t="s">
        <v>187</v>
      </c>
    </row>
    <row r="6685" spans="1:4">
      <c r="A6685">
        <v>6681</v>
      </c>
      <c r="B6685" s="14">
        <f>'EstRev 5-10'!C239</f>
        <v>0</v>
      </c>
      <c r="C6685" s="5">
        <f t="shared" si="103"/>
        <v>6681</v>
      </c>
      <c r="D6685" s="5" t="s">
        <v>187</v>
      </c>
    </row>
    <row r="6686" spans="1:4">
      <c r="A6686">
        <v>6682</v>
      </c>
      <c r="B6686" s="14">
        <f>'EstRev 5-10'!C240</f>
        <v>0</v>
      </c>
      <c r="C6686" s="5">
        <f t="shared" si="103"/>
        <v>6682</v>
      </c>
      <c r="D6686" s="5" t="s">
        <v>187</v>
      </c>
    </row>
    <row r="6687" spans="1:4">
      <c r="A6687">
        <v>6683</v>
      </c>
      <c r="B6687" s="14">
        <f>'EstRev 5-10'!C241</f>
        <v>0</v>
      </c>
      <c r="C6687" s="5">
        <f t="shared" si="103"/>
        <v>6683</v>
      </c>
      <c r="D6687" s="5" t="s">
        <v>187</v>
      </c>
    </row>
    <row r="6688" spans="1:4">
      <c r="A6688">
        <v>6684</v>
      </c>
      <c r="B6688" s="14">
        <f>'EstRev 5-10'!C242</f>
        <v>0</v>
      </c>
      <c r="C6688" s="5">
        <f t="shared" si="103"/>
        <v>6684</v>
      </c>
      <c r="D6688" s="5" t="s">
        <v>187</v>
      </c>
    </row>
    <row r="6689" spans="1:4">
      <c r="A6689">
        <v>6685</v>
      </c>
      <c r="B6689" s="14">
        <f>'EstRev 5-10'!C243</f>
        <v>0</v>
      </c>
      <c r="C6689" s="5">
        <f t="shared" si="103"/>
        <v>6685</v>
      </c>
      <c r="D6689" s="5" t="s">
        <v>187</v>
      </c>
    </row>
    <row r="6690" spans="1:4">
      <c r="A6690">
        <v>6686</v>
      </c>
      <c r="B6690" s="14">
        <f>'EstRev 5-10'!C244</f>
        <v>0</v>
      </c>
      <c r="C6690" s="5">
        <f t="shared" si="103"/>
        <v>6686</v>
      </c>
      <c r="D6690" s="5" t="s">
        <v>187</v>
      </c>
    </row>
    <row r="6691" spans="1:4">
      <c r="A6691">
        <v>6687</v>
      </c>
      <c r="B6691" s="14">
        <f>'EstRev 5-10'!C245</f>
        <v>0</v>
      </c>
      <c r="C6691" s="5">
        <f t="shared" si="103"/>
        <v>6687</v>
      </c>
      <c r="D6691" s="5" t="s">
        <v>187</v>
      </c>
    </row>
    <row r="6692" spans="1:4">
      <c r="A6692">
        <v>6688</v>
      </c>
      <c r="B6692" s="14">
        <f>'EstRev 5-10'!C246</f>
        <v>0</v>
      </c>
      <c r="C6692" s="5">
        <f t="shared" si="103"/>
        <v>6688</v>
      </c>
      <c r="D6692" s="5" t="s">
        <v>187</v>
      </c>
    </row>
    <row r="6693" spans="1:4">
      <c r="A6693">
        <v>6689</v>
      </c>
      <c r="B6693" s="14">
        <f>'EstRev 5-10'!C247</f>
        <v>0</v>
      </c>
      <c r="C6693" s="5">
        <f t="shared" si="103"/>
        <v>6689</v>
      </c>
      <c r="D6693" s="5" t="s">
        <v>187</v>
      </c>
    </row>
    <row r="6694" spans="1:4">
      <c r="A6694">
        <v>6690</v>
      </c>
      <c r="B6694" s="14">
        <f>'EstRev 5-10'!C248</f>
        <v>0</v>
      </c>
      <c r="C6694" s="5">
        <f t="shared" si="103"/>
        <v>6690</v>
      </c>
      <c r="D6694" s="5" t="s">
        <v>187</v>
      </c>
    </row>
    <row r="6695" spans="1:4">
      <c r="A6695">
        <v>6691</v>
      </c>
      <c r="B6695" s="14">
        <f>'EstRev 5-10'!C249</f>
        <v>0</v>
      </c>
      <c r="C6695" s="5">
        <f t="shared" si="103"/>
        <v>6691</v>
      </c>
      <c r="D6695" s="5" t="s">
        <v>187</v>
      </c>
    </row>
    <row r="6696" spans="1:4">
      <c r="A6696">
        <v>6692</v>
      </c>
      <c r="B6696" s="14">
        <f>'EstRev 5-10'!C250</f>
        <v>0</v>
      </c>
      <c r="C6696" s="5">
        <f t="shared" si="103"/>
        <v>6692</v>
      </c>
      <c r="D6696" s="5" t="s">
        <v>187</v>
      </c>
    </row>
    <row r="6697" spans="1:4">
      <c r="A6697">
        <v>6693</v>
      </c>
      <c r="B6697" s="14">
        <f>'EstRev 5-10'!C251</f>
        <v>0</v>
      </c>
      <c r="C6697" s="5">
        <f t="shared" si="103"/>
        <v>6693</v>
      </c>
      <c r="D6697" s="5" t="s">
        <v>187</v>
      </c>
    </row>
    <row r="6698" spans="1:4">
      <c r="A6698">
        <v>6694</v>
      </c>
      <c r="B6698" s="14">
        <f>'EstRev 5-10'!D222</f>
        <v>0</v>
      </c>
      <c r="C6698" s="5">
        <f t="shared" si="103"/>
        <v>6694</v>
      </c>
      <c r="D6698" s="5" t="s">
        <v>187</v>
      </c>
    </row>
    <row r="6699" spans="1:4">
      <c r="A6699">
        <v>6695</v>
      </c>
      <c r="B6699" s="14">
        <f>'EstRev 5-10'!D223</f>
        <v>0</v>
      </c>
      <c r="C6699" s="5">
        <f t="shared" si="103"/>
        <v>6695</v>
      </c>
      <c r="D6699" s="5" t="s">
        <v>187</v>
      </c>
    </row>
    <row r="6700" spans="1:4">
      <c r="A6700">
        <v>6696</v>
      </c>
      <c r="B6700" s="14">
        <f>'EstRev 5-10'!D224</f>
        <v>0</v>
      </c>
      <c r="C6700" s="5">
        <f t="shared" si="103"/>
        <v>6696</v>
      </c>
      <c r="D6700" s="5" t="s">
        <v>187</v>
      </c>
    </row>
    <row r="6701" spans="1:4">
      <c r="A6701">
        <v>6697</v>
      </c>
      <c r="B6701" s="14">
        <f>'EstRev 5-10'!D225</f>
        <v>0</v>
      </c>
      <c r="C6701" s="5">
        <f t="shared" si="103"/>
        <v>6697</v>
      </c>
      <c r="D6701" s="5" t="s">
        <v>187</v>
      </c>
    </row>
    <row r="6702" spans="1:4">
      <c r="A6702">
        <v>6698</v>
      </c>
      <c r="B6702" s="14">
        <f>'EstRev 5-10'!D226</f>
        <v>0</v>
      </c>
      <c r="C6702" s="5">
        <f t="shared" si="103"/>
        <v>6698</v>
      </c>
      <c r="D6702" s="5" t="s">
        <v>187</v>
      </c>
    </row>
    <row r="6703" spans="1:4">
      <c r="A6703" s="3">
        <v>6699</v>
      </c>
    </row>
    <row r="6704" spans="1:4">
      <c r="A6704">
        <v>6700</v>
      </c>
      <c r="B6704" s="14">
        <f>'EstRev 5-10'!D227</f>
        <v>0</v>
      </c>
      <c r="C6704" s="5">
        <f t="shared" si="103"/>
        <v>6700</v>
      </c>
      <c r="D6704" s="5" t="s">
        <v>187</v>
      </c>
    </row>
    <row r="6705" spans="1:4">
      <c r="A6705">
        <v>6701</v>
      </c>
      <c r="B6705" s="14">
        <f>'EstRev 5-10'!D228</f>
        <v>0</v>
      </c>
      <c r="C6705" s="5">
        <f t="shared" si="103"/>
        <v>6701</v>
      </c>
      <c r="D6705" s="5" t="s">
        <v>187</v>
      </c>
    </row>
    <row r="6706" spans="1:4">
      <c r="A6706">
        <v>6702</v>
      </c>
      <c r="B6706" s="14">
        <f>'EstRev 5-10'!D229</f>
        <v>0</v>
      </c>
      <c r="C6706" s="5">
        <f t="shared" si="103"/>
        <v>6702</v>
      </c>
      <c r="D6706" s="5" t="s">
        <v>187</v>
      </c>
    </row>
    <row r="6707" spans="1:4">
      <c r="A6707">
        <v>6703</v>
      </c>
      <c r="B6707" s="14">
        <f>'EstRev 5-10'!D230</f>
        <v>0</v>
      </c>
      <c r="C6707" s="5">
        <f t="shared" si="103"/>
        <v>6703</v>
      </c>
      <c r="D6707" s="5" t="s">
        <v>187</v>
      </c>
    </row>
    <row r="6708" spans="1:4">
      <c r="A6708">
        <v>6704</v>
      </c>
      <c r="B6708" s="14">
        <f>'EstRev 5-10'!D231</f>
        <v>0</v>
      </c>
      <c r="C6708" s="5">
        <f t="shared" si="103"/>
        <v>6704</v>
      </c>
      <c r="D6708" s="5" t="s">
        <v>187</v>
      </c>
    </row>
    <row r="6709" spans="1:4">
      <c r="A6709">
        <v>6705</v>
      </c>
      <c r="B6709" s="14">
        <f>'EstRev 5-10'!D232</f>
        <v>0</v>
      </c>
      <c r="C6709" s="5">
        <f t="shared" si="103"/>
        <v>6705</v>
      </c>
      <c r="D6709" s="5" t="s">
        <v>187</v>
      </c>
    </row>
    <row r="6710" spans="1:4">
      <c r="A6710">
        <v>6706</v>
      </c>
      <c r="B6710" s="14">
        <f>'EstRev 5-10'!D233</f>
        <v>0</v>
      </c>
      <c r="C6710" s="5">
        <f t="shared" si="103"/>
        <v>6706</v>
      </c>
      <c r="D6710" s="5" t="s">
        <v>187</v>
      </c>
    </row>
    <row r="6711" spans="1:4">
      <c r="A6711">
        <v>6707</v>
      </c>
      <c r="B6711" s="14">
        <f>'EstRev 5-10'!D234</f>
        <v>0</v>
      </c>
      <c r="C6711" s="5">
        <f t="shared" si="103"/>
        <v>6707</v>
      </c>
      <c r="D6711" s="5" t="s">
        <v>187</v>
      </c>
    </row>
    <row r="6712" spans="1:4">
      <c r="A6712">
        <v>6708</v>
      </c>
      <c r="B6712" s="14">
        <f>'EstRev 5-10'!D235</f>
        <v>0</v>
      </c>
      <c r="C6712" s="5">
        <f t="shared" si="103"/>
        <v>6708</v>
      </c>
      <c r="D6712" s="5" t="s">
        <v>187</v>
      </c>
    </row>
    <row r="6713" spans="1:4">
      <c r="A6713">
        <v>6709</v>
      </c>
      <c r="B6713" s="14">
        <f>'EstRev 5-10'!D236</f>
        <v>0</v>
      </c>
      <c r="C6713" s="5">
        <f t="shared" si="103"/>
        <v>6709</v>
      </c>
      <c r="D6713" s="5" t="s">
        <v>187</v>
      </c>
    </row>
    <row r="6714" spans="1:4">
      <c r="A6714">
        <v>6710</v>
      </c>
      <c r="B6714" s="14">
        <f>'EstRev 5-10'!D237</f>
        <v>0</v>
      </c>
      <c r="C6714" s="5">
        <f t="shared" si="103"/>
        <v>6710</v>
      </c>
      <c r="D6714" s="5" t="s">
        <v>187</v>
      </c>
    </row>
    <row r="6715" spans="1:4">
      <c r="A6715">
        <v>6711</v>
      </c>
      <c r="B6715" s="14">
        <f>'EstRev 5-10'!D238</f>
        <v>0</v>
      </c>
      <c r="C6715" s="5">
        <f t="shared" si="103"/>
        <v>6711</v>
      </c>
      <c r="D6715" s="5" t="s">
        <v>187</v>
      </c>
    </row>
    <row r="6716" spans="1:4">
      <c r="A6716">
        <v>6712</v>
      </c>
      <c r="B6716" s="14">
        <f>'EstRev 5-10'!D239</f>
        <v>0</v>
      </c>
      <c r="C6716" s="5">
        <f t="shared" si="103"/>
        <v>6712</v>
      </c>
      <c r="D6716" s="5" t="s">
        <v>187</v>
      </c>
    </row>
    <row r="6717" spans="1:4">
      <c r="A6717">
        <v>6713</v>
      </c>
      <c r="B6717" s="14">
        <f>'EstRev 5-10'!D240</f>
        <v>0</v>
      </c>
      <c r="C6717" s="5">
        <f t="shared" si="103"/>
        <v>6713</v>
      </c>
      <c r="D6717" s="5" t="s">
        <v>187</v>
      </c>
    </row>
    <row r="6718" spans="1:4">
      <c r="A6718">
        <v>6714</v>
      </c>
      <c r="B6718" s="14">
        <f>'EstRev 5-10'!D241</f>
        <v>0</v>
      </c>
      <c r="C6718" s="5">
        <f t="shared" si="103"/>
        <v>6714</v>
      </c>
      <c r="D6718" s="5" t="s">
        <v>187</v>
      </c>
    </row>
    <row r="6719" spans="1:4">
      <c r="A6719">
        <v>6715</v>
      </c>
      <c r="B6719" s="14">
        <f>'EstRev 5-10'!D242</f>
        <v>0</v>
      </c>
      <c r="C6719" s="5">
        <f t="shared" si="103"/>
        <v>6715</v>
      </c>
      <c r="D6719" s="5" t="s">
        <v>187</v>
      </c>
    </row>
    <row r="6720" spans="1:4">
      <c r="A6720">
        <v>6716</v>
      </c>
      <c r="B6720" s="14">
        <f>'EstRev 5-10'!D243</f>
        <v>0</v>
      </c>
      <c r="C6720" s="5">
        <f t="shared" si="103"/>
        <v>6716</v>
      </c>
      <c r="D6720" s="5" t="s">
        <v>187</v>
      </c>
    </row>
    <row r="6721" spans="1:4">
      <c r="A6721">
        <v>6717</v>
      </c>
      <c r="B6721" s="14">
        <f>'EstRev 5-10'!D244</f>
        <v>0</v>
      </c>
      <c r="C6721" s="5">
        <f t="shared" si="103"/>
        <v>6717</v>
      </c>
      <c r="D6721" s="5" t="s">
        <v>187</v>
      </c>
    </row>
    <row r="6722" spans="1:4">
      <c r="A6722">
        <v>6718</v>
      </c>
      <c r="B6722" s="14">
        <f>'EstRev 5-10'!D245</f>
        <v>0</v>
      </c>
      <c r="C6722" s="5">
        <f t="shared" si="103"/>
        <v>6718</v>
      </c>
      <c r="D6722" s="5" t="s">
        <v>187</v>
      </c>
    </row>
    <row r="6723" spans="1:4">
      <c r="A6723">
        <v>6719</v>
      </c>
      <c r="B6723" s="14">
        <f>'EstRev 5-10'!D246</f>
        <v>0</v>
      </c>
      <c r="C6723" s="5">
        <f t="shared" si="103"/>
        <v>6719</v>
      </c>
      <c r="D6723" s="5" t="s">
        <v>187</v>
      </c>
    </row>
    <row r="6724" spans="1:4">
      <c r="A6724">
        <v>6720</v>
      </c>
      <c r="B6724" s="14">
        <f>'EstRev 5-10'!D247</f>
        <v>0</v>
      </c>
      <c r="C6724" s="5">
        <f t="shared" si="103"/>
        <v>6720</v>
      </c>
      <c r="D6724" s="5" t="s">
        <v>187</v>
      </c>
    </row>
    <row r="6725" spans="1:4">
      <c r="A6725">
        <v>6721</v>
      </c>
      <c r="B6725" s="14">
        <f>'EstRev 5-10'!D248</f>
        <v>0</v>
      </c>
      <c r="C6725" s="5">
        <f t="shared" si="103"/>
        <v>6721</v>
      </c>
      <c r="D6725" s="5" t="s">
        <v>187</v>
      </c>
    </row>
    <row r="6726" spans="1:4">
      <c r="A6726">
        <v>6722</v>
      </c>
      <c r="B6726" s="14">
        <f>'EstRev 5-10'!D249</f>
        <v>0</v>
      </c>
      <c r="C6726" s="5">
        <f t="shared" si="103"/>
        <v>6722</v>
      </c>
      <c r="D6726" s="5" t="s">
        <v>187</v>
      </c>
    </row>
    <row r="6727" spans="1:4">
      <c r="A6727">
        <v>6723</v>
      </c>
      <c r="B6727" s="14">
        <f>'EstRev 5-10'!D250</f>
        <v>0</v>
      </c>
      <c r="C6727" s="5">
        <f t="shared" ref="C6727:C6790" si="104">A6727-B6727</f>
        <v>6723</v>
      </c>
      <c r="D6727" s="5" t="s">
        <v>187</v>
      </c>
    </row>
    <row r="6728" spans="1:4">
      <c r="A6728">
        <v>6724</v>
      </c>
      <c r="B6728" s="14">
        <f>'EstRev 5-10'!D251</f>
        <v>0</v>
      </c>
      <c r="C6728" s="5">
        <f t="shared" si="104"/>
        <v>6724</v>
      </c>
      <c r="D6728" s="5" t="s">
        <v>187</v>
      </c>
    </row>
    <row r="6729" spans="1:4">
      <c r="A6729">
        <v>6725</v>
      </c>
      <c r="B6729" s="14">
        <f>'EstRev 5-10'!E222</f>
        <v>0</v>
      </c>
      <c r="C6729" s="5">
        <f t="shared" si="104"/>
        <v>6725</v>
      </c>
      <c r="D6729" s="5" t="s">
        <v>187</v>
      </c>
    </row>
    <row r="6730" spans="1:4">
      <c r="A6730" s="3">
        <v>6726</v>
      </c>
      <c r="C6730" s="5">
        <f t="shared" si="104"/>
        <v>6726</v>
      </c>
      <c r="D6730" s="5" t="s">
        <v>187</v>
      </c>
    </row>
    <row r="6731" spans="1:4">
      <c r="A6731">
        <v>6727</v>
      </c>
      <c r="B6731" s="14">
        <f>'EstRev 5-10'!E224</f>
        <v>0</v>
      </c>
      <c r="C6731" s="5">
        <f t="shared" si="104"/>
        <v>6727</v>
      </c>
      <c r="D6731" s="5" t="s">
        <v>187</v>
      </c>
    </row>
    <row r="6732" spans="1:4">
      <c r="A6732">
        <v>6728</v>
      </c>
      <c r="B6732" s="14">
        <f>'EstRev 5-10'!E225</f>
        <v>0</v>
      </c>
      <c r="C6732" s="5">
        <f t="shared" si="104"/>
        <v>6728</v>
      </c>
      <c r="D6732" s="5" t="s">
        <v>187</v>
      </c>
    </row>
    <row r="6733" spans="1:4">
      <c r="A6733">
        <v>6729</v>
      </c>
      <c r="B6733" s="14">
        <f>'EstRev 5-10'!E226</f>
        <v>0</v>
      </c>
      <c r="C6733" s="5">
        <f t="shared" si="104"/>
        <v>6729</v>
      </c>
      <c r="D6733" s="5" t="s">
        <v>187</v>
      </c>
    </row>
    <row r="6734" spans="1:4">
      <c r="A6734">
        <v>6730</v>
      </c>
      <c r="B6734" s="14">
        <f>'EstRev 5-10'!E227</f>
        <v>0</v>
      </c>
      <c r="C6734" s="5">
        <f t="shared" si="104"/>
        <v>6730</v>
      </c>
      <c r="D6734" s="5" t="s">
        <v>187</v>
      </c>
    </row>
    <row r="6735" spans="1:4">
      <c r="A6735">
        <v>6731</v>
      </c>
      <c r="B6735" s="14">
        <f>'EstRev 5-10'!E228</f>
        <v>0</v>
      </c>
      <c r="C6735" s="5">
        <f t="shared" si="104"/>
        <v>6731</v>
      </c>
      <c r="D6735" s="5" t="s">
        <v>187</v>
      </c>
    </row>
    <row r="6736" spans="1:4">
      <c r="A6736">
        <v>6732</v>
      </c>
      <c r="B6736" s="14">
        <f>'EstRev 5-10'!E229</f>
        <v>0</v>
      </c>
      <c r="C6736" s="5">
        <f t="shared" si="104"/>
        <v>6732</v>
      </c>
      <c r="D6736" s="5" t="s">
        <v>187</v>
      </c>
    </row>
    <row r="6737" spans="1:4">
      <c r="A6737">
        <v>6733</v>
      </c>
      <c r="B6737" s="14">
        <f>'EstRev 5-10'!E230</f>
        <v>0</v>
      </c>
      <c r="C6737" s="5">
        <f t="shared" si="104"/>
        <v>6733</v>
      </c>
      <c r="D6737" s="5" t="s">
        <v>187</v>
      </c>
    </row>
    <row r="6738" spans="1:4">
      <c r="A6738">
        <v>6734</v>
      </c>
      <c r="B6738" s="14">
        <f>'EstRev 5-10'!E231</f>
        <v>0</v>
      </c>
      <c r="C6738" s="5">
        <f t="shared" si="104"/>
        <v>6734</v>
      </c>
      <c r="D6738" s="5" t="s">
        <v>187</v>
      </c>
    </row>
    <row r="6739" spans="1:4">
      <c r="A6739" s="3">
        <v>6735</v>
      </c>
      <c r="C6739" s="5">
        <f t="shared" si="104"/>
        <v>6735</v>
      </c>
      <c r="D6739" s="5" t="s">
        <v>187</v>
      </c>
    </row>
    <row r="6740" spans="1:4">
      <c r="A6740" s="3">
        <v>6736</v>
      </c>
      <c r="C6740" s="5">
        <f t="shared" si="104"/>
        <v>6736</v>
      </c>
      <c r="D6740" s="5" t="s">
        <v>187</v>
      </c>
    </row>
    <row r="6741" spans="1:4">
      <c r="A6741">
        <v>6737</v>
      </c>
      <c r="B6741" s="14">
        <f>'EstRev 5-10'!E234</f>
        <v>0</v>
      </c>
      <c r="C6741" s="5">
        <f t="shared" si="104"/>
        <v>6737</v>
      </c>
      <c r="D6741" s="5" t="s">
        <v>187</v>
      </c>
    </row>
    <row r="6742" spans="1:4">
      <c r="A6742">
        <v>6738</v>
      </c>
      <c r="B6742" s="14">
        <f>'EstRev 5-10'!E235</f>
        <v>0</v>
      </c>
      <c r="C6742" s="5">
        <f t="shared" si="104"/>
        <v>6738</v>
      </c>
      <c r="D6742" s="5" t="s">
        <v>187</v>
      </c>
    </row>
    <row r="6743" spans="1:4">
      <c r="A6743">
        <v>6739</v>
      </c>
      <c r="B6743" s="14">
        <f>'EstRev 5-10'!E236</f>
        <v>0</v>
      </c>
      <c r="C6743" s="5">
        <f t="shared" si="104"/>
        <v>6739</v>
      </c>
      <c r="D6743" s="5" t="s">
        <v>187</v>
      </c>
    </row>
    <row r="6744" spans="1:4">
      <c r="A6744">
        <v>6740</v>
      </c>
      <c r="B6744" s="14">
        <f>'EstRev 5-10'!E237</f>
        <v>0</v>
      </c>
      <c r="C6744" s="5">
        <f t="shared" si="104"/>
        <v>6740</v>
      </c>
      <c r="D6744" s="5" t="s">
        <v>187</v>
      </c>
    </row>
    <row r="6745" spans="1:4">
      <c r="A6745">
        <v>6741</v>
      </c>
      <c r="B6745" s="14">
        <f>'EstRev 5-10'!E238</f>
        <v>0</v>
      </c>
      <c r="C6745" s="5">
        <f t="shared" si="104"/>
        <v>6741</v>
      </c>
      <c r="D6745" s="5" t="s">
        <v>187</v>
      </c>
    </row>
    <row r="6746" spans="1:4">
      <c r="A6746">
        <v>6742</v>
      </c>
      <c r="B6746" s="14">
        <f>'EstRev 5-10'!E239</f>
        <v>0</v>
      </c>
      <c r="C6746" s="5">
        <f t="shared" si="104"/>
        <v>6742</v>
      </c>
      <c r="D6746" s="5" t="s">
        <v>187</v>
      </c>
    </row>
    <row r="6747" spans="1:4">
      <c r="A6747">
        <v>6743</v>
      </c>
      <c r="B6747" s="14">
        <f>'EstRev 5-10'!E240</f>
        <v>0</v>
      </c>
      <c r="C6747" s="5">
        <f t="shared" si="104"/>
        <v>6743</v>
      </c>
      <c r="D6747" s="5" t="s">
        <v>187</v>
      </c>
    </row>
    <row r="6748" spans="1:4">
      <c r="A6748">
        <v>6744</v>
      </c>
      <c r="B6748" s="14">
        <f>'EstRev 5-10'!E241</f>
        <v>0</v>
      </c>
      <c r="C6748" s="5">
        <f t="shared" si="104"/>
        <v>6744</v>
      </c>
      <c r="D6748" s="5" t="s">
        <v>187</v>
      </c>
    </row>
    <row r="6749" spans="1:4">
      <c r="A6749">
        <v>6745</v>
      </c>
      <c r="B6749" s="14">
        <f>'EstRev 5-10'!E242</f>
        <v>0</v>
      </c>
      <c r="C6749" s="5">
        <f t="shared" si="104"/>
        <v>6745</v>
      </c>
      <c r="D6749" s="5" t="s">
        <v>187</v>
      </c>
    </row>
    <row r="6750" spans="1:4">
      <c r="A6750">
        <v>6746</v>
      </c>
      <c r="B6750" s="14">
        <f>'EstRev 5-10'!E243</f>
        <v>0</v>
      </c>
      <c r="C6750" s="5">
        <f t="shared" si="104"/>
        <v>6746</v>
      </c>
      <c r="D6750" s="5" t="s">
        <v>187</v>
      </c>
    </row>
    <row r="6751" spans="1:4">
      <c r="A6751">
        <v>6747</v>
      </c>
      <c r="B6751" s="14">
        <f>'EstRev 5-10'!E244</f>
        <v>0</v>
      </c>
      <c r="C6751" s="5">
        <f t="shared" si="104"/>
        <v>6747</v>
      </c>
      <c r="D6751" s="5" t="s">
        <v>187</v>
      </c>
    </row>
    <row r="6752" spans="1:4">
      <c r="A6752">
        <v>6748</v>
      </c>
      <c r="B6752" s="14">
        <f>'EstRev 5-10'!E245</f>
        <v>0</v>
      </c>
      <c r="C6752" s="5">
        <f t="shared" si="104"/>
        <v>6748</v>
      </c>
      <c r="D6752" s="5" t="s">
        <v>187</v>
      </c>
    </row>
    <row r="6753" spans="1:4">
      <c r="A6753">
        <v>6749</v>
      </c>
      <c r="B6753" s="14">
        <f>'EstRev 5-10'!E246</f>
        <v>0</v>
      </c>
      <c r="C6753" s="5">
        <f t="shared" si="104"/>
        <v>6749</v>
      </c>
      <c r="D6753" s="5" t="s">
        <v>187</v>
      </c>
    </row>
    <row r="6754" spans="1:4">
      <c r="A6754">
        <v>6750</v>
      </c>
      <c r="B6754" s="14">
        <f>'EstRev 5-10'!E247</f>
        <v>0</v>
      </c>
      <c r="C6754" s="5">
        <f t="shared" si="104"/>
        <v>6750</v>
      </c>
      <c r="D6754" s="5" t="s">
        <v>187</v>
      </c>
    </row>
    <row r="6755" spans="1:4">
      <c r="A6755">
        <v>6751</v>
      </c>
      <c r="B6755" s="14">
        <f>'EstRev 5-10'!E248</f>
        <v>0</v>
      </c>
      <c r="C6755" s="5">
        <f t="shared" si="104"/>
        <v>6751</v>
      </c>
      <c r="D6755" s="5" t="s">
        <v>187</v>
      </c>
    </row>
    <row r="6756" spans="1:4">
      <c r="A6756">
        <v>6752</v>
      </c>
      <c r="B6756" s="14">
        <f>'EstRev 5-10'!E249</f>
        <v>0</v>
      </c>
      <c r="C6756" s="5">
        <f t="shared" si="104"/>
        <v>6752</v>
      </c>
      <c r="D6756" s="5" t="s">
        <v>187</v>
      </c>
    </row>
    <row r="6757" spans="1:4">
      <c r="A6757">
        <v>6753</v>
      </c>
      <c r="B6757" s="14">
        <f>'EstRev 5-10'!E250</f>
        <v>0</v>
      </c>
      <c r="C6757" s="5">
        <f t="shared" si="104"/>
        <v>6753</v>
      </c>
      <c r="D6757" s="5" t="s">
        <v>187</v>
      </c>
    </row>
    <row r="6758" spans="1:4">
      <c r="A6758">
        <v>6754</v>
      </c>
      <c r="B6758" s="14">
        <f>'EstRev 5-10'!E251</f>
        <v>0</v>
      </c>
      <c r="C6758" s="5">
        <f t="shared" si="104"/>
        <v>6754</v>
      </c>
      <c r="D6758" s="5" t="s">
        <v>187</v>
      </c>
    </row>
    <row r="6759" spans="1:4">
      <c r="A6759">
        <v>6755</v>
      </c>
      <c r="B6759" s="14">
        <f>'EstRev 5-10'!F222</f>
        <v>0</v>
      </c>
      <c r="C6759" s="5">
        <f t="shared" si="104"/>
        <v>6755</v>
      </c>
      <c r="D6759" s="5" t="s">
        <v>187</v>
      </c>
    </row>
    <row r="6760" spans="1:4">
      <c r="A6760">
        <v>6756</v>
      </c>
      <c r="B6760" s="14">
        <f>'EstRev 5-10'!F223</f>
        <v>0</v>
      </c>
      <c r="C6760" s="5">
        <f t="shared" si="104"/>
        <v>6756</v>
      </c>
      <c r="D6760" s="5" t="s">
        <v>187</v>
      </c>
    </row>
    <row r="6761" spans="1:4">
      <c r="A6761">
        <v>6757</v>
      </c>
      <c r="B6761" s="14">
        <f>'EstRev 5-10'!F224</f>
        <v>0</v>
      </c>
      <c r="C6761" s="5">
        <f t="shared" si="104"/>
        <v>6757</v>
      </c>
      <c r="D6761" s="5" t="s">
        <v>187</v>
      </c>
    </row>
    <row r="6762" spans="1:4">
      <c r="A6762">
        <v>6758</v>
      </c>
      <c r="B6762" s="14">
        <f>'EstRev 5-10'!F225</f>
        <v>0</v>
      </c>
      <c r="C6762" s="5">
        <f t="shared" si="104"/>
        <v>6758</v>
      </c>
      <c r="D6762" s="5" t="s">
        <v>187</v>
      </c>
    </row>
    <row r="6763" spans="1:4">
      <c r="A6763">
        <v>6759</v>
      </c>
      <c r="B6763" s="14">
        <f>'EstRev 5-10'!F226</f>
        <v>0</v>
      </c>
      <c r="C6763" s="5">
        <f t="shared" si="104"/>
        <v>6759</v>
      </c>
      <c r="D6763" s="5" t="s">
        <v>187</v>
      </c>
    </row>
    <row r="6764" spans="1:4">
      <c r="A6764">
        <v>6760</v>
      </c>
      <c r="B6764" s="14">
        <f>'EstRev 5-10'!F227</f>
        <v>0</v>
      </c>
      <c r="C6764" s="5">
        <f t="shared" si="104"/>
        <v>6760</v>
      </c>
      <c r="D6764" s="5" t="s">
        <v>187</v>
      </c>
    </row>
    <row r="6765" spans="1:4">
      <c r="A6765">
        <v>6761</v>
      </c>
      <c r="B6765" s="14">
        <f>'EstRev 5-10'!F228</f>
        <v>0</v>
      </c>
      <c r="C6765" s="5">
        <f t="shared" si="104"/>
        <v>6761</v>
      </c>
      <c r="D6765" s="5" t="s">
        <v>187</v>
      </c>
    </row>
    <row r="6766" spans="1:4">
      <c r="A6766">
        <v>6762</v>
      </c>
      <c r="B6766" s="14">
        <f>'EstRev 5-10'!F229</f>
        <v>0</v>
      </c>
      <c r="C6766" s="5">
        <f t="shared" si="104"/>
        <v>6762</v>
      </c>
      <c r="D6766" s="5" t="s">
        <v>187</v>
      </c>
    </row>
    <row r="6767" spans="1:4">
      <c r="A6767">
        <v>6763</v>
      </c>
      <c r="B6767" s="14">
        <f>'EstRev 5-10'!F230</f>
        <v>0</v>
      </c>
      <c r="C6767" s="5">
        <f t="shared" si="104"/>
        <v>6763</v>
      </c>
      <c r="D6767" s="5" t="s">
        <v>187</v>
      </c>
    </row>
    <row r="6768" spans="1:4">
      <c r="A6768">
        <v>6764</v>
      </c>
      <c r="B6768" s="14">
        <f>'EstRev 5-10'!F231</f>
        <v>0</v>
      </c>
      <c r="C6768" s="5">
        <f t="shared" si="104"/>
        <v>6764</v>
      </c>
      <c r="D6768" s="5" t="s">
        <v>187</v>
      </c>
    </row>
    <row r="6769" spans="1:4">
      <c r="A6769">
        <v>6765</v>
      </c>
      <c r="B6769" s="14">
        <f>'EstRev 5-10'!F232</f>
        <v>0</v>
      </c>
      <c r="C6769" s="5">
        <f t="shared" si="104"/>
        <v>6765</v>
      </c>
      <c r="D6769" s="5" t="s">
        <v>187</v>
      </c>
    </row>
    <row r="6770" spans="1:4">
      <c r="A6770" s="3">
        <v>6766</v>
      </c>
      <c r="C6770" s="5">
        <f t="shared" si="104"/>
        <v>6766</v>
      </c>
      <c r="D6770" s="5" t="s">
        <v>187</v>
      </c>
    </row>
    <row r="6771" spans="1:4">
      <c r="A6771">
        <v>6767</v>
      </c>
      <c r="B6771" s="14">
        <f>'EstRev 5-10'!F234</f>
        <v>0</v>
      </c>
      <c r="C6771" s="5">
        <f t="shared" si="104"/>
        <v>6767</v>
      </c>
      <c r="D6771" s="5" t="s">
        <v>187</v>
      </c>
    </row>
    <row r="6772" spans="1:4">
      <c r="A6772">
        <v>6768</v>
      </c>
      <c r="B6772" s="14">
        <f>'EstRev 5-10'!F235</f>
        <v>0</v>
      </c>
      <c r="C6772" s="5">
        <f t="shared" si="104"/>
        <v>6768</v>
      </c>
      <c r="D6772" s="5" t="s">
        <v>187</v>
      </c>
    </row>
    <row r="6773" spans="1:4">
      <c r="A6773">
        <v>6769</v>
      </c>
      <c r="B6773" s="14">
        <f>'EstRev 5-10'!F236</f>
        <v>0</v>
      </c>
      <c r="C6773" s="5">
        <f t="shared" si="104"/>
        <v>6769</v>
      </c>
      <c r="D6773" s="5" t="s">
        <v>187</v>
      </c>
    </row>
    <row r="6774" spans="1:4">
      <c r="A6774">
        <v>6770</v>
      </c>
      <c r="B6774" s="14">
        <f>'EstRev 5-10'!F237</f>
        <v>0</v>
      </c>
      <c r="C6774" s="5">
        <f t="shared" si="104"/>
        <v>6770</v>
      </c>
      <c r="D6774" s="5" t="s">
        <v>187</v>
      </c>
    </row>
    <row r="6775" spans="1:4">
      <c r="A6775">
        <v>6771</v>
      </c>
      <c r="B6775" s="14">
        <f>'EstRev 5-10'!F238</f>
        <v>0</v>
      </c>
      <c r="C6775" s="5">
        <f t="shared" si="104"/>
        <v>6771</v>
      </c>
      <c r="D6775" s="5" t="s">
        <v>187</v>
      </c>
    </row>
    <row r="6776" spans="1:4">
      <c r="A6776">
        <v>6772</v>
      </c>
      <c r="B6776" s="14">
        <f>'EstRev 5-10'!F239</f>
        <v>0</v>
      </c>
      <c r="C6776" s="5">
        <f t="shared" si="104"/>
        <v>6772</v>
      </c>
      <c r="D6776" s="5" t="s">
        <v>187</v>
      </c>
    </row>
    <row r="6777" spans="1:4">
      <c r="A6777">
        <v>6773</v>
      </c>
      <c r="B6777" s="14">
        <f>'EstRev 5-10'!F240</f>
        <v>0</v>
      </c>
      <c r="C6777" s="5">
        <f t="shared" si="104"/>
        <v>6773</v>
      </c>
      <c r="D6777" s="5" t="s">
        <v>187</v>
      </c>
    </row>
    <row r="6778" spans="1:4">
      <c r="A6778">
        <v>6774</v>
      </c>
      <c r="B6778" s="14">
        <f>'EstRev 5-10'!F241</f>
        <v>0</v>
      </c>
      <c r="C6778" s="5">
        <f t="shared" si="104"/>
        <v>6774</v>
      </c>
      <c r="D6778" s="5" t="s">
        <v>187</v>
      </c>
    </row>
    <row r="6779" spans="1:4">
      <c r="A6779">
        <v>6775</v>
      </c>
      <c r="B6779" s="14">
        <f>'EstRev 5-10'!F242</f>
        <v>0</v>
      </c>
      <c r="C6779" s="5">
        <f t="shared" si="104"/>
        <v>6775</v>
      </c>
      <c r="D6779" s="5" t="s">
        <v>187</v>
      </c>
    </row>
    <row r="6780" spans="1:4">
      <c r="A6780">
        <v>6776</v>
      </c>
      <c r="B6780" s="14">
        <f>'EstRev 5-10'!F243</f>
        <v>0</v>
      </c>
      <c r="C6780" s="5">
        <f t="shared" si="104"/>
        <v>6776</v>
      </c>
      <c r="D6780" s="5" t="s">
        <v>187</v>
      </c>
    </row>
    <row r="6781" spans="1:4">
      <c r="A6781">
        <v>6777</v>
      </c>
      <c r="B6781" s="14">
        <f>'EstRev 5-10'!F244</f>
        <v>0</v>
      </c>
      <c r="C6781" s="5">
        <f t="shared" si="104"/>
        <v>6777</v>
      </c>
      <c r="D6781" s="5" t="s">
        <v>187</v>
      </c>
    </row>
    <row r="6782" spans="1:4">
      <c r="A6782">
        <v>6778</v>
      </c>
      <c r="B6782" s="14">
        <f>'EstRev 5-10'!F245</f>
        <v>0</v>
      </c>
      <c r="C6782" s="5">
        <f t="shared" si="104"/>
        <v>6778</v>
      </c>
      <c r="D6782" s="5" t="s">
        <v>187</v>
      </c>
    </row>
    <row r="6783" spans="1:4">
      <c r="A6783">
        <v>6779</v>
      </c>
      <c r="B6783" s="14">
        <f>'EstRev 5-10'!F246</f>
        <v>0</v>
      </c>
      <c r="C6783" s="5">
        <f t="shared" si="104"/>
        <v>6779</v>
      </c>
      <c r="D6783" s="5" t="s">
        <v>187</v>
      </c>
    </row>
    <row r="6784" spans="1:4">
      <c r="A6784">
        <v>6780</v>
      </c>
      <c r="B6784" s="14">
        <f>'EstRev 5-10'!F247</f>
        <v>0</v>
      </c>
      <c r="C6784" s="5">
        <f t="shared" si="104"/>
        <v>6780</v>
      </c>
      <c r="D6784" s="5" t="s">
        <v>187</v>
      </c>
    </row>
    <row r="6785" spans="1:4">
      <c r="A6785">
        <v>6781</v>
      </c>
      <c r="B6785" s="14">
        <f>'EstRev 5-10'!F248</f>
        <v>0</v>
      </c>
      <c r="C6785" s="5">
        <f t="shared" si="104"/>
        <v>6781</v>
      </c>
      <c r="D6785" s="5" t="s">
        <v>187</v>
      </c>
    </row>
    <row r="6786" spans="1:4">
      <c r="A6786">
        <v>6782</v>
      </c>
      <c r="B6786" s="14">
        <f>'EstRev 5-10'!F249</f>
        <v>0</v>
      </c>
      <c r="C6786" s="5">
        <f t="shared" si="104"/>
        <v>6782</v>
      </c>
      <c r="D6786" s="5" t="s">
        <v>187</v>
      </c>
    </row>
    <row r="6787" spans="1:4">
      <c r="A6787">
        <v>6783</v>
      </c>
      <c r="B6787" s="14">
        <f>'EstRev 5-10'!F250</f>
        <v>0</v>
      </c>
      <c r="C6787" s="5">
        <f t="shared" si="104"/>
        <v>6783</v>
      </c>
      <c r="D6787" s="5" t="s">
        <v>187</v>
      </c>
    </row>
    <row r="6788" spans="1:4">
      <c r="A6788">
        <v>6784</v>
      </c>
      <c r="B6788" s="14">
        <f>'EstRev 5-10'!F251</f>
        <v>0</v>
      </c>
      <c r="C6788" s="5">
        <f t="shared" si="104"/>
        <v>6784</v>
      </c>
      <c r="D6788" s="5" t="s">
        <v>187</v>
      </c>
    </row>
    <row r="6789" spans="1:4">
      <c r="A6789">
        <v>6785</v>
      </c>
      <c r="B6789" s="14">
        <f>'EstRev 5-10'!G222</f>
        <v>0</v>
      </c>
      <c r="C6789" s="5">
        <f t="shared" si="104"/>
        <v>6785</v>
      </c>
      <c r="D6789" s="5" t="s">
        <v>187</v>
      </c>
    </row>
    <row r="6790" spans="1:4">
      <c r="A6790">
        <v>6786</v>
      </c>
      <c r="B6790" s="14">
        <f>'EstRev 5-10'!G223</f>
        <v>0</v>
      </c>
      <c r="C6790" s="5">
        <f t="shared" si="104"/>
        <v>6786</v>
      </c>
      <c r="D6790" s="5" t="s">
        <v>187</v>
      </c>
    </row>
    <row r="6791" spans="1:4">
      <c r="A6791">
        <v>6787</v>
      </c>
      <c r="B6791" s="14">
        <f>'EstRev 5-10'!G224</f>
        <v>0</v>
      </c>
      <c r="C6791" s="5">
        <f t="shared" ref="C6791:C6854" si="105">A6791-B6791</f>
        <v>6787</v>
      </c>
      <c r="D6791" s="5" t="s">
        <v>187</v>
      </c>
    </row>
    <row r="6792" spans="1:4">
      <c r="A6792">
        <v>6788</v>
      </c>
      <c r="B6792" s="14">
        <f>'EstRev 5-10'!G225</f>
        <v>0</v>
      </c>
      <c r="C6792" s="5">
        <f t="shared" si="105"/>
        <v>6788</v>
      </c>
      <c r="D6792" s="5" t="s">
        <v>187</v>
      </c>
    </row>
    <row r="6793" spans="1:4">
      <c r="A6793">
        <v>6789</v>
      </c>
      <c r="B6793" s="14">
        <f>'EstRev 5-10'!G226</f>
        <v>0</v>
      </c>
      <c r="C6793" s="5">
        <f t="shared" si="105"/>
        <v>6789</v>
      </c>
      <c r="D6793" s="5" t="s">
        <v>187</v>
      </c>
    </row>
    <row r="6794" spans="1:4">
      <c r="A6794">
        <v>6790</v>
      </c>
      <c r="B6794" s="14">
        <f>'EstRev 5-10'!G227</f>
        <v>0</v>
      </c>
      <c r="C6794" s="5">
        <f t="shared" si="105"/>
        <v>6790</v>
      </c>
      <c r="D6794" s="5" t="s">
        <v>187</v>
      </c>
    </row>
    <row r="6795" spans="1:4">
      <c r="A6795">
        <v>6791</v>
      </c>
      <c r="B6795" s="14">
        <f>'EstRev 5-10'!G228</f>
        <v>0</v>
      </c>
      <c r="C6795" s="5">
        <f t="shared" si="105"/>
        <v>6791</v>
      </c>
      <c r="D6795" s="5" t="s">
        <v>187</v>
      </c>
    </row>
    <row r="6796" spans="1:4">
      <c r="A6796">
        <v>6792</v>
      </c>
      <c r="B6796" s="14">
        <f>'EstRev 5-10'!G229</f>
        <v>0</v>
      </c>
      <c r="C6796" s="5">
        <f t="shared" si="105"/>
        <v>6792</v>
      </c>
      <c r="D6796" s="5" t="s">
        <v>187</v>
      </c>
    </row>
    <row r="6797" spans="1:4">
      <c r="A6797">
        <v>6793</v>
      </c>
      <c r="B6797" s="14">
        <f>'EstRev 5-10'!G230</f>
        <v>0</v>
      </c>
      <c r="C6797" s="5">
        <f t="shared" si="105"/>
        <v>6793</v>
      </c>
      <c r="D6797" s="5" t="s">
        <v>187</v>
      </c>
    </row>
    <row r="6798" spans="1:4">
      <c r="A6798">
        <v>6794</v>
      </c>
      <c r="B6798" s="14">
        <f>'EstRev 5-10'!G231</f>
        <v>0</v>
      </c>
      <c r="C6798" s="5">
        <f t="shared" si="105"/>
        <v>6794</v>
      </c>
      <c r="D6798" s="5" t="s">
        <v>187</v>
      </c>
    </row>
    <row r="6799" spans="1:4">
      <c r="A6799">
        <v>6795</v>
      </c>
      <c r="B6799" s="14">
        <f>'EstRev 5-10'!G232</f>
        <v>0</v>
      </c>
      <c r="C6799" s="5">
        <f t="shared" si="105"/>
        <v>6795</v>
      </c>
      <c r="D6799" s="5" t="s">
        <v>187</v>
      </c>
    </row>
    <row r="6800" spans="1:4">
      <c r="A6800" s="3">
        <v>6796</v>
      </c>
      <c r="C6800" s="5">
        <f t="shared" si="105"/>
        <v>6796</v>
      </c>
      <c r="D6800" s="5" t="s">
        <v>187</v>
      </c>
    </row>
    <row r="6801" spans="1:4">
      <c r="A6801">
        <v>6797</v>
      </c>
      <c r="B6801" s="14">
        <f>'EstRev 5-10'!G234</f>
        <v>0</v>
      </c>
      <c r="C6801" s="5">
        <f t="shared" si="105"/>
        <v>6797</v>
      </c>
      <c r="D6801" s="5" t="s">
        <v>187</v>
      </c>
    </row>
    <row r="6802" spans="1:4">
      <c r="A6802">
        <v>6798</v>
      </c>
      <c r="B6802" s="14">
        <f>'EstRev 5-10'!G235</f>
        <v>0</v>
      </c>
      <c r="C6802" s="5">
        <f t="shared" si="105"/>
        <v>6798</v>
      </c>
      <c r="D6802" s="5" t="s">
        <v>187</v>
      </c>
    </row>
    <row r="6803" spans="1:4">
      <c r="A6803">
        <v>6799</v>
      </c>
      <c r="B6803" s="14">
        <f>'EstRev 5-10'!G236</f>
        <v>0</v>
      </c>
      <c r="C6803" s="5">
        <f t="shared" si="105"/>
        <v>6799</v>
      </c>
      <c r="D6803" s="5" t="s">
        <v>187</v>
      </c>
    </row>
    <row r="6804" spans="1:4">
      <c r="A6804">
        <v>6800</v>
      </c>
      <c r="B6804" s="14">
        <f>'EstRev 5-10'!G237</f>
        <v>0</v>
      </c>
      <c r="C6804" s="5">
        <f t="shared" si="105"/>
        <v>6800</v>
      </c>
      <c r="D6804" s="5" t="s">
        <v>187</v>
      </c>
    </row>
    <row r="6805" spans="1:4">
      <c r="A6805">
        <v>6801</v>
      </c>
      <c r="B6805" s="14">
        <f>'EstRev 5-10'!G238</f>
        <v>0</v>
      </c>
      <c r="C6805" s="5">
        <f t="shared" si="105"/>
        <v>6801</v>
      </c>
      <c r="D6805" s="5" t="s">
        <v>187</v>
      </c>
    </row>
    <row r="6806" spans="1:4">
      <c r="A6806">
        <v>6802</v>
      </c>
      <c r="B6806" s="14">
        <f>'EstRev 5-10'!G239</f>
        <v>0</v>
      </c>
      <c r="C6806" s="5">
        <f t="shared" si="105"/>
        <v>6802</v>
      </c>
      <c r="D6806" s="5" t="s">
        <v>187</v>
      </c>
    </row>
    <row r="6807" spans="1:4">
      <c r="A6807">
        <v>6803</v>
      </c>
      <c r="B6807" s="14">
        <f>'EstRev 5-10'!G240</f>
        <v>0</v>
      </c>
      <c r="C6807" s="5">
        <f t="shared" si="105"/>
        <v>6803</v>
      </c>
      <c r="D6807" s="5" t="s">
        <v>187</v>
      </c>
    </row>
    <row r="6808" spans="1:4">
      <c r="A6808">
        <v>6804</v>
      </c>
      <c r="B6808" s="14">
        <f>'EstRev 5-10'!G241</f>
        <v>0</v>
      </c>
      <c r="C6808" s="5">
        <f t="shared" si="105"/>
        <v>6804</v>
      </c>
      <c r="D6808" s="5" t="s">
        <v>187</v>
      </c>
    </row>
    <row r="6809" spans="1:4">
      <c r="A6809">
        <v>6805</v>
      </c>
      <c r="B6809" s="14">
        <f>'EstRev 5-10'!G242</f>
        <v>0</v>
      </c>
      <c r="C6809" s="5">
        <f t="shared" si="105"/>
        <v>6805</v>
      </c>
      <c r="D6809" s="5" t="s">
        <v>187</v>
      </c>
    </row>
    <row r="6810" spans="1:4">
      <c r="A6810">
        <v>6806</v>
      </c>
      <c r="B6810" s="14">
        <f>'EstRev 5-10'!G243</f>
        <v>0</v>
      </c>
      <c r="C6810" s="5">
        <f t="shared" si="105"/>
        <v>6806</v>
      </c>
      <c r="D6810" s="5" t="s">
        <v>187</v>
      </c>
    </row>
    <row r="6811" spans="1:4">
      <c r="A6811">
        <v>6807</v>
      </c>
      <c r="B6811" s="14">
        <f>'EstRev 5-10'!G244</f>
        <v>0</v>
      </c>
      <c r="C6811" s="5">
        <f t="shared" si="105"/>
        <v>6807</v>
      </c>
      <c r="D6811" s="5" t="s">
        <v>187</v>
      </c>
    </row>
    <row r="6812" spans="1:4">
      <c r="A6812">
        <v>6808</v>
      </c>
      <c r="B6812" s="14">
        <f>'EstRev 5-10'!G245</f>
        <v>0</v>
      </c>
      <c r="C6812" s="5">
        <f t="shared" si="105"/>
        <v>6808</v>
      </c>
      <c r="D6812" s="5" t="s">
        <v>187</v>
      </c>
    </row>
    <row r="6813" spans="1:4">
      <c r="A6813">
        <v>6809</v>
      </c>
      <c r="B6813" s="14">
        <f>'EstRev 5-10'!G246</f>
        <v>0</v>
      </c>
      <c r="C6813" s="5">
        <f t="shared" si="105"/>
        <v>6809</v>
      </c>
      <c r="D6813" s="5" t="s">
        <v>187</v>
      </c>
    </row>
    <row r="6814" spans="1:4">
      <c r="A6814">
        <v>6810</v>
      </c>
      <c r="B6814" s="14">
        <f>'EstRev 5-10'!G247</f>
        <v>0</v>
      </c>
      <c r="C6814" s="5">
        <f t="shared" si="105"/>
        <v>6810</v>
      </c>
      <c r="D6814" s="5" t="s">
        <v>187</v>
      </c>
    </row>
    <row r="6815" spans="1:4">
      <c r="A6815">
        <v>6811</v>
      </c>
      <c r="B6815" s="14">
        <f>'EstRev 5-10'!G248</f>
        <v>0</v>
      </c>
      <c r="C6815" s="5">
        <f t="shared" si="105"/>
        <v>6811</v>
      </c>
      <c r="D6815" s="5" t="s">
        <v>187</v>
      </c>
    </row>
    <row r="6816" spans="1:4">
      <c r="A6816">
        <v>6812</v>
      </c>
      <c r="B6816" s="14">
        <f>'EstRev 5-10'!G249</f>
        <v>0</v>
      </c>
      <c r="C6816" s="5">
        <f t="shared" si="105"/>
        <v>6812</v>
      </c>
      <c r="D6816" s="5" t="s">
        <v>187</v>
      </c>
    </row>
    <row r="6817" spans="1:4">
      <c r="A6817">
        <v>6813</v>
      </c>
      <c r="B6817" s="14">
        <f>'EstRev 5-10'!G250</f>
        <v>0</v>
      </c>
      <c r="C6817" s="5">
        <f t="shared" si="105"/>
        <v>6813</v>
      </c>
      <c r="D6817" s="5" t="s">
        <v>187</v>
      </c>
    </row>
    <row r="6818" spans="1:4">
      <c r="A6818">
        <v>6814</v>
      </c>
      <c r="B6818" s="14">
        <f>'EstRev 5-10'!G251</f>
        <v>0</v>
      </c>
      <c r="C6818" s="5">
        <f t="shared" si="105"/>
        <v>6814</v>
      </c>
      <c r="D6818" s="5" t="s">
        <v>187</v>
      </c>
    </row>
    <row r="6819" spans="1:4">
      <c r="A6819">
        <v>6815</v>
      </c>
      <c r="B6819" s="14">
        <f>'EstRev 5-10'!H222</f>
        <v>0</v>
      </c>
      <c r="C6819" s="5">
        <f t="shared" si="105"/>
        <v>6815</v>
      </c>
      <c r="D6819" s="5" t="s">
        <v>187</v>
      </c>
    </row>
    <row r="6820" spans="1:4">
      <c r="A6820" s="3">
        <v>6816</v>
      </c>
      <c r="C6820" s="5">
        <f t="shared" si="105"/>
        <v>6816</v>
      </c>
      <c r="D6820" s="5" t="s">
        <v>187</v>
      </c>
    </row>
    <row r="6821" spans="1:4">
      <c r="A6821">
        <v>6817</v>
      </c>
      <c r="B6821" s="14">
        <f>'EstRev 5-10'!H224</f>
        <v>0</v>
      </c>
      <c r="C6821" s="5">
        <f t="shared" si="105"/>
        <v>6817</v>
      </c>
      <c r="D6821" s="5" t="s">
        <v>187</v>
      </c>
    </row>
    <row r="6822" spans="1:4">
      <c r="A6822">
        <v>6818</v>
      </c>
      <c r="B6822" s="14">
        <f>'EstRev 5-10'!H225</f>
        <v>0</v>
      </c>
      <c r="C6822" s="5">
        <f t="shared" si="105"/>
        <v>6818</v>
      </c>
      <c r="D6822" s="5" t="s">
        <v>187</v>
      </c>
    </row>
    <row r="6823" spans="1:4">
      <c r="A6823">
        <v>6819</v>
      </c>
      <c r="B6823" s="14">
        <f>'EstRev 5-10'!H226</f>
        <v>0</v>
      </c>
      <c r="C6823" s="5">
        <f t="shared" si="105"/>
        <v>6819</v>
      </c>
      <c r="D6823" s="5" t="s">
        <v>187</v>
      </c>
    </row>
    <row r="6824" spans="1:4">
      <c r="A6824">
        <v>6820</v>
      </c>
      <c r="B6824" s="14">
        <f>'EstRev 5-10'!H227</f>
        <v>0</v>
      </c>
      <c r="C6824" s="5">
        <f t="shared" si="105"/>
        <v>6820</v>
      </c>
      <c r="D6824" s="5" t="s">
        <v>187</v>
      </c>
    </row>
    <row r="6825" spans="1:4">
      <c r="A6825">
        <v>6821</v>
      </c>
      <c r="B6825" s="14">
        <f>'EstRev 5-10'!H228</f>
        <v>0</v>
      </c>
      <c r="C6825" s="5">
        <f t="shared" si="105"/>
        <v>6821</v>
      </c>
      <c r="D6825" s="5" t="s">
        <v>187</v>
      </c>
    </row>
    <row r="6826" spans="1:4">
      <c r="A6826">
        <v>6822</v>
      </c>
      <c r="B6826" s="14">
        <f>'EstRev 5-10'!H229</f>
        <v>0</v>
      </c>
      <c r="C6826" s="5">
        <f t="shared" si="105"/>
        <v>6822</v>
      </c>
      <c r="D6826" s="5" t="s">
        <v>187</v>
      </c>
    </row>
    <row r="6827" spans="1:4">
      <c r="A6827">
        <v>6823</v>
      </c>
      <c r="B6827" s="14">
        <f>'EstRev 5-10'!H230</f>
        <v>0</v>
      </c>
      <c r="C6827" s="5">
        <f t="shared" si="105"/>
        <v>6823</v>
      </c>
      <c r="D6827" s="5" t="s">
        <v>187</v>
      </c>
    </row>
    <row r="6828" spans="1:4">
      <c r="A6828">
        <v>6824</v>
      </c>
      <c r="B6828" s="14">
        <f>'EstRev 5-10'!H231</f>
        <v>0</v>
      </c>
      <c r="C6828" s="5">
        <f t="shared" si="105"/>
        <v>6824</v>
      </c>
      <c r="D6828" s="5" t="s">
        <v>187</v>
      </c>
    </row>
    <row r="6829" spans="1:4">
      <c r="A6829" s="3">
        <v>6825</v>
      </c>
      <c r="C6829" s="5">
        <f t="shared" si="105"/>
        <v>6825</v>
      </c>
      <c r="D6829" s="5" t="s">
        <v>187</v>
      </c>
    </row>
    <row r="6830" spans="1:4">
      <c r="A6830" s="3">
        <v>6826</v>
      </c>
      <c r="C6830" s="5">
        <f t="shared" si="105"/>
        <v>6826</v>
      </c>
      <c r="D6830" s="5" t="s">
        <v>187</v>
      </c>
    </row>
    <row r="6831" spans="1:4">
      <c r="A6831">
        <v>6827</v>
      </c>
      <c r="B6831" s="14">
        <f>'EstRev 5-10'!H234</f>
        <v>0</v>
      </c>
      <c r="C6831" s="5">
        <f t="shared" si="105"/>
        <v>6827</v>
      </c>
      <c r="D6831" s="5" t="s">
        <v>187</v>
      </c>
    </row>
    <row r="6832" spans="1:4">
      <c r="A6832">
        <v>6828</v>
      </c>
      <c r="B6832" s="14">
        <f>'EstRev 5-10'!H235</f>
        <v>0</v>
      </c>
      <c r="C6832" s="5">
        <f t="shared" si="105"/>
        <v>6828</v>
      </c>
      <c r="D6832" s="5" t="s">
        <v>187</v>
      </c>
    </row>
    <row r="6833" spans="1:4">
      <c r="A6833">
        <v>6829</v>
      </c>
      <c r="B6833" s="14">
        <f>'EstRev 5-10'!H236</f>
        <v>0</v>
      </c>
      <c r="C6833" s="5">
        <f t="shared" si="105"/>
        <v>6829</v>
      </c>
      <c r="D6833" s="5" t="s">
        <v>187</v>
      </c>
    </row>
    <row r="6834" spans="1:4">
      <c r="A6834">
        <v>6830</v>
      </c>
      <c r="B6834" s="14">
        <f>'EstRev 5-10'!H237</f>
        <v>0</v>
      </c>
      <c r="C6834" s="5">
        <f t="shared" si="105"/>
        <v>6830</v>
      </c>
      <c r="D6834" s="5" t="s">
        <v>187</v>
      </c>
    </row>
    <row r="6835" spans="1:4">
      <c r="A6835">
        <v>6831</v>
      </c>
      <c r="B6835" s="14">
        <f>'EstRev 5-10'!H238</f>
        <v>0</v>
      </c>
      <c r="C6835" s="5">
        <f t="shared" si="105"/>
        <v>6831</v>
      </c>
      <c r="D6835" s="5" t="s">
        <v>187</v>
      </c>
    </row>
    <row r="6836" spans="1:4">
      <c r="A6836">
        <v>6832</v>
      </c>
      <c r="B6836" s="14">
        <f>'EstRev 5-10'!H239</f>
        <v>0</v>
      </c>
      <c r="C6836" s="5">
        <f t="shared" si="105"/>
        <v>6832</v>
      </c>
      <c r="D6836" s="5" t="s">
        <v>187</v>
      </c>
    </row>
    <row r="6837" spans="1:4">
      <c r="A6837">
        <v>6833</v>
      </c>
      <c r="B6837" s="14">
        <f>'EstRev 5-10'!H240</f>
        <v>0</v>
      </c>
      <c r="C6837" s="5">
        <f t="shared" si="105"/>
        <v>6833</v>
      </c>
      <c r="D6837" s="5" t="s">
        <v>187</v>
      </c>
    </row>
    <row r="6838" spans="1:4">
      <c r="A6838">
        <v>6834</v>
      </c>
      <c r="B6838" s="14">
        <f>'EstRev 5-10'!H241</f>
        <v>0</v>
      </c>
      <c r="C6838" s="5">
        <f t="shared" si="105"/>
        <v>6834</v>
      </c>
      <c r="D6838" s="5" t="s">
        <v>187</v>
      </c>
    </row>
    <row r="6839" spans="1:4">
      <c r="A6839">
        <v>6835</v>
      </c>
      <c r="B6839" s="14">
        <f>'EstRev 5-10'!H242</f>
        <v>0</v>
      </c>
      <c r="C6839" s="5">
        <f t="shared" si="105"/>
        <v>6835</v>
      </c>
      <c r="D6839" s="5" t="s">
        <v>187</v>
      </c>
    </row>
    <row r="6840" spans="1:4">
      <c r="A6840">
        <v>6836</v>
      </c>
      <c r="B6840" s="14">
        <f>'EstRev 5-10'!H243</f>
        <v>0</v>
      </c>
      <c r="C6840" s="5">
        <f t="shared" si="105"/>
        <v>6836</v>
      </c>
      <c r="D6840" s="5" t="s">
        <v>187</v>
      </c>
    </row>
    <row r="6841" spans="1:4">
      <c r="A6841">
        <v>6837</v>
      </c>
      <c r="B6841" s="14">
        <f>'EstRev 5-10'!H244</f>
        <v>0</v>
      </c>
      <c r="C6841" s="5">
        <f t="shared" si="105"/>
        <v>6837</v>
      </c>
      <c r="D6841" s="5" t="s">
        <v>187</v>
      </c>
    </row>
    <row r="6842" spans="1:4">
      <c r="A6842">
        <v>6838</v>
      </c>
      <c r="B6842" s="14">
        <f>'EstRev 5-10'!H245</f>
        <v>0</v>
      </c>
      <c r="C6842" s="5">
        <f t="shared" si="105"/>
        <v>6838</v>
      </c>
      <c r="D6842" s="5" t="s">
        <v>187</v>
      </c>
    </row>
    <row r="6843" spans="1:4">
      <c r="A6843">
        <v>6839</v>
      </c>
      <c r="B6843" s="14">
        <f>'EstRev 5-10'!H246</f>
        <v>0</v>
      </c>
      <c r="C6843" s="5">
        <f t="shared" si="105"/>
        <v>6839</v>
      </c>
      <c r="D6843" s="5" t="s">
        <v>187</v>
      </c>
    </row>
    <row r="6844" spans="1:4">
      <c r="A6844">
        <v>6840</v>
      </c>
      <c r="B6844" s="14">
        <f>'EstRev 5-10'!H247</f>
        <v>0</v>
      </c>
      <c r="C6844" s="5">
        <f t="shared" si="105"/>
        <v>6840</v>
      </c>
      <c r="D6844" s="5" t="s">
        <v>187</v>
      </c>
    </row>
    <row r="6845" spans="1:4">
      <c r="A6845">
        <v>6841</v>
      </c>
      <c r="B6845" s="14">
        <f>'EstRev 5-10'!H248</f>
        <v>0</v>
      </c>
      <c r="C6845" s="5">
        <f t="shared" si="105"/>
        <v>6841</v>
      </c>
      <c r="D6845" s="5" t="s">
        <v>187</v>
      </c>
    </row>
    <row r="6846" spans="1:4">
      <c r="A6846">
        <v>6842</v>
      </c>
      <c r="B6846" s="14">
        <f>'EstRev 5-10'!H249</f>
        <v>0</v>
      </c>
      <c r="C6846" s="5">
        <f t="shared" si="105"/>
        <v>6842</v>
      </c>
      <c r="D6846" s="5" t="s">
        <v>187</v>
      </c>
    </row>
    <row r="6847" spans="1:4">
      <c r="A6847">
        <v>6843</v>
      </c>
      <c r="B6847" s="14">
        <f>'EstRev 5-10'!H250</f>
        <v>0</v>
      </c>
      <c r="C6847" s="5">
        <f t="shared" si="105"/>
        <v>6843</v>
      </c>
      <c r="D6847" s="5" t="s">
        <v>187</v>
      </c>
    </row>
    <row r="6848" spans="1:4">
      <c r="A6848">
        <v>6844</v>
      </c>
      <c r="B6848" s="14">
        <f>'EstRev 5-10'!H251</f>
        <v>0</v>
      </c>
      <c r="C6848" s="5">
        <f t="shared" si="105"/>
        <v>6844</v>
      </c>
      <c r="D6848" s="5" t="s">
        <v>187</v>
      </c>
    </row>
    <row r="6849" spans="1:4">
      <c r="A6849">
        <v>6845</v>
      </c>
      <c r="B6849" s="14">
        <f>'EstRev 5-10'!J222</f>
        <v>0</v>
      </c>
      <c r="C6849" s="5">
        <f t="shared" si="105"/>
        <v>6845</v>
      </c>
      <c r="D6849" s="5" t="s">
        <v>187</v>
      </c>
    </row>
    <row r="6850" spans="1:4">
      <c r="A6850" s="3">
        <v>6846</v>
      </c>
      <c r="C6850" s="5">
        <f t="shared" si="105"/>
        <v>6846</v>
      </c>
      <c r="D6850" s="5" t="s">
        <v>187</v>
      </c>
    </row>
    <row r="6851" spans="1:4">
      <c r="A6851">
        <v>6847</v>
      </c>
      <c r="B6851" s="14">
        <f>'EstRev 5-10'!J224</f>
        <v>0</v>
      </c>
      <c r="C6851" s="5">
        <f t="shared" si="105"/>
        <v>6847</v>
      </c>
      <c r="D6851" s="5" t="s">
        <v>187</v>
      </c>
    </row>
    <row r="6852" spans="1:4">
      <c r="A6852">
        <v>6848</v>
      </c>
      <c r="B6852" s="14">
        <f>'EstRev 5-10'!J225</f>
        <v>0</v>
      </c>
      <c r="C6852" s="5">
        <f t="shared" si="105"/>
        <v>6848</v>
      </c>
      <c r="D6852" s="5" t="s">
        <v>187</v>
      </c>
    </row>
    <row r="6853" spans="1:4">
      <c r="A6853">
        <v>6849</v>
      </c>
      <c r="B6853" s="14">
        <f>'EstRev 5-10'!J226</f>
        <v>0</v>
      </c>
      <c r="C6853" s="5">
        <f t="shared" si="105"/>
        <v>6849</v>
      </c>
      <c r="D6853" s="5" t="s">
        <v>187</v>
      </c>
    </row>
    <row r="6854" spans="1:4">
      <c r="A6854">
        <v>6850</v>
      </c>
      <c r="B6854" s="14">
        <f>'EstRev 5-10'!J227</f>
        <v>0</v>
      </c>
      <c r="C6854" s="5">
        <f t="shared" si="105"/>
        <v>6850</v>
      </c>
      <c r="D6854" s="5" t="s">
        <v>187</v>
      </c>
    </row>
    <row r="6855" spans="1:4">
      <c r="A6855">
        <v>6851</v>
      </c>
      <c r="B6855" s="14">
        <f>'EstRev 5-10'!J228</f>
        <v>0</v>
      </c>
      <c r="C6855" s="5">
        <f t="shared" ref="C6855:C6908" si="106">A6855-B6855</f>
        <v>6851</v>
      </c>
      <c r="D6855" s="5" t="s">
        <v>187</v>
      </c>
    </row>
    <row r="6856" spans="1:4">
      <c r="A6856">
        <v>6852</v>
      </c>
      <c r="B6856" s="14">
        <f>'EstRev 5-10'!J229</f>
        <v>0</v>
      </c>
      <c r="C6856" s="5">
        <f t="shared" si="106"/>
        <v>6852</v>
      </c>
      <c r="D6856" s="5" t="s">
        <v>187</v>
      </c>
    </row>
    <row r="6857" spans="1:4">
      <c r="A6857">
        <v>6853</v>
      </c>
      <c r="B6857" s="14">
        <f>'EstRev 5-10'!J230</f>
        <v>0</v>
      </c>
      <c r="C6857" s="5">
        <f t="shared" si="106"/>
        <v>6853</v>
      </c>
      <c r="D6857" s="5" t="s">
        <v>187</v>
      </c>
    </row>
    <row r="6858" spans="1:4">
      <c r="A6858">
        <v>6854</v>
      </c>
      <c r="B6858" s="14">
        <f>'EstRev 5-10'!J231</f>
        <v>0</v>
      </c>
      <c r="C6858" s="5">
        <f t="shared" si="106"/>
        <v>6854</v>
      </c>
      <c r="D6858" s="5" t="s">
        <v>187</v>
      </c>
    </row>
    <row r="6859" spans="1:4">
      <c r="A6859" s="3">
        <v>6855</v>
      </c>
      <c r="C6859" s="5">
        <f t="shared" si="106"/>
        <v>6855</v>
      </c>
      <c r="D6859" s="5" t="s">
        <v>187</v>
      </c>
    </row>
    <row r="6860" spans="1:4">
      <c r="A6860" s="3">
        <v>6856</v>
      </c>
      <c r="C6860" s="5">
        <f t="shared" si="106"/>
        <v>6856</v>
      </c>
      <c r="D6860" s="5" t="s">
        <v>187</v>
      </c>
    </row>
    <row r="6861" spans="1:4">
      <c r="A6861">
        <v>6857</v>
      </c>
      <c r="B6861" s="14">
        <f>'EstRev 5-10'!J234</f>
        <v>0</v>
      </c>
      <c r="C6861" s="5">
        <f t="shared" si="106"/>
        <v>6857</v>
      </c>
      <c r="D6861" s="5" t="s">
        <v>187</v>
      </c>
    </row>
    <row r="6862" spans="1:4">
      <c r="A6862">
        <v>6858</v>
      </c>
      <c r="B6862" s="14">
        <f>'EstRev 5-10'!J235</f>
        <v>0</v>
      </c>
      <c r="C6862" s="5">
        <f t="shared" si="106"/>
        <v>6858</v>
      </c>
      <c r="D6862" s="5" t="s">
        <v>187</v>
      </c>
    </row>
    <row r="6863" spans="1:4">
      <c r="A6863">
        <v>6859</v>
      </c>
      <c r="B6863" s="14">
        <f>'EstRev 5-10'!J236</f>
        <v>0</v>
      </c>
      <c r="C6863" s="5">
        <f t="shared" si="106"/>
        <v>6859</v>
      </c>
      <c r="D6863" s="5" t="s">
        <v>187</v>
      </c>
    </row>
    <row r="6864" spans="1:4">
      <c r="A6864">
        <v>6860</v>
      </c>
      <c r="B6864" s="14">
        <f>'EstRev 5-10'!J237</f>
        <v>0</v>
      </c>
      <c r="C6864" s="5">
        <f t="shared" si="106"/>
        <v>6860</v>
      </c>
      <c r="D6864" s="5" t="s">
        <v>187</v>
      </c>
    </row>
    <row r="6865" spans="1:4">
      <c r="A6865">
        <v>6861</v>
      </c>
      <c r="B6865" s="14">
        <f>'EstRev 5-10'!J238</f>
        <v>0</v>
      </c>
      <c r="C6865" s="5">
        <f t="shared" si="106"/>
        <v>6861</v>
      </c>
      <c r="D6865" s="5" t="s">
        <v>187</v>
      </c>
    </row>
    <row r="6866" spans="1:4">
      <c r="A6866">
        <v>6862</v>
      </c>
      <c r="B6866" s="14">
        <f>'EstRev 5-10'!J239</f>
        <v>0</v>
      </c>
      <c r="C6866" s="5">
        <f t="shared" si="106"/>
        <v>6862</v>
      </c>
      <c r="D6866" s="5" t="s">
        <v>187</v>
      </c>
    </row>
    <row r="6867" spans="1:4">
      <c r="A6867">
        <v>6863</v>
      </c>
      <c r="B6867" s="14">
        <f>'EstRev 5-10'!J240</f>
        <v>0</v>
      </c>
      <c r="C6867" s="5">
        <f t="shared" si="106"/>
        <v>6863</v>
      </c>
      <c r="D6867" s="5" t="s">
        <v>187</v>
      </c>
    </row>
    <row r="6868" spans="1:4">
      <c r="A6868">
        <v>6864</v>
      </c>
      <c r="B6868" s="14">
        <f>'EstRev 5-10'!J241</f>
        <v>0</v>
      </c>
      <c r="C6868" s="5">
        <f t="shared" si="106"/>
        <v>6864</v>
      </c>
      <c r="D6868" s="5" t="s">
        <v>187</v>
      </c>
    </row>
    <row r="6869" spans="1:4">
      <c r="A6869">
        <v>6865</v>
      </c>
      <c r="B6869" s="14">
        <f>'EstRev 5-10'!J242</f>
        <v>0</v>
      </c>
      <c r="C6869" s="5">
        <f t="shared" si="106"/>
        <v>6865</v>
      </c>
      <c r="D6869" s="5" t="s">
        <v>187</v>
      </c>
    </row>
    <row r="6870" spans="1:4">
      <c r="A6870">
        <v>6866</v>
      </c>
      <c r="B6870" s="14">
        <f>'EstRev 5-10'!J243</f>
        <v>0</v>
      </c>
      <c r="C6870" s="5">
        <f t="shared" si="106"/>
        <v>6866</v>
      </c>
      <c r="D6870" s="5" t="s">
        <v>187</v>
      </c>
    </row>
    <row r="6871" spans="1:4">
      <c r="A6871">
        <v>6867</v>
      </c>
      <c r="B6871" s="14">
        <f>'EstRev 5-10'!J244</f>
        <v>0</v>
      </c>
      <c r="C6871" s="5">
        <f t="shared" si="106"/>
        <v>6867</v>
      </c>
      <c r="D6871" s="5" t="s">
        <v>187</v>
      </c>
    </row>
    <row r="6872" spans="1:4">
      <c r="A6872">
        <v>6868</v>
      </c>
      <c r="B6872" s="14">
        <f>'EstRev 5-10'!J245</f>
        <v>0</v>
      </c>
      <c r="C6872" s="5">
        <f t="shared" si="106"/>
        <v>6868</v>
      </c>
      <c r="D6872" s="5" t="s">
        <v>187</v>
      </c>
    </row>
    <row r="6873" spans="1:4">
      <c r="A6873">
        <v>6869</v>
      </c>
      <c r="B6873" s="14">
        <f>'EstRev 5-10'!J246</f>
        <v>0</v>
      </c>
      <c r="C6873" s="5">
        <f t="shared" si="106"/>
        <v>6869</v>
      </c>
      <c r="D6873" s="5" t="s">
        <v>187</v>
      </c>
    </row>
    <row r="6874" spans="1:4">
      <c r="A6874">
        <v>6870</v>
      </c>
      <c r="B6874" s="14">
        <f>'EstRev 5-10'!J247</f>
        <v>0</v>
      </c>
      <c r="C6874" s="5">
        <f t="shared" si="106"/>
        <v>6870</v>
      </c>
      <c r="D6874" s="5" t="s">
        <v>187</v>
      </c>
    </row>
    <row r="6875" spans="1:4">
      <c r="A6875">
        <v>6871</v>
      </c>
      <c r="B6875" s="14">
        <f>'EstRev 5-10'!J248</f>
        <v>0</v>
      </c>
      <c r="C6875" s="5">
        <f t="shared" si="106"/>
        <v>6871</v>
      </c>
      <c r="D6875" s="5" t="s">
        <v>187</v>
      </c>
    </row>
    <row r="6876" spans="1:4">
      <c r="A6876">
        <v>6872</v>
      </c>
      <c r="B6876" s="14">
        <f>'EstRev 5-10'!J249</f>
        <v>0</v>
      </c>
      <c r="C6876" s="5">
        <f t="shared" si="106"/>
        <v>6872</v>
      </c>
      <c r="D6876" s="5" t="s">
        <v>187</v>
      </c>
    </row>
    <row r="6877" spans="1:4">
      <c r="A6877">
        <v>6873</v>
      </c>
      <c r="B6877" s="14">
        <f>'EstRev 5-10'!J250</f>
        <v>0</v>
      </c>
      <c r="C6877" s="5">
        <f t="shared" si="106"/>
        <v>6873</v>
      </c>
      <c r="D6877" s="5" t="s">
        <v>187</v>
      </c>
    </row>
    <row r="6878" spans="1:4">
      <c r="A6878">
        <v>6874</v>
      </c>
      <c r="B6878" s="14">
        <f>'EstRev 5-10'!J251</f>
        <v>0</v>
      </c>
      <c r="C6878" s="5">
        <f t="shared" si="106"/>
        <v>6874</v>
      </c>
      <c r="D6878" s="5" t="s">
        <v>187</v>
      </c>
    </row>
    <row r="6879" spans="1:4">
      <c r="A6879">
        <v>6875</v>
      </c>
      <c r="B6879" s="14">
        <f>'EstRev 5-10'!K222</f>
        <v>0</v>
      </c>
      <c r="C6879" s="5">
        <f t="shared" si="106"/>
        <v>6875</v>
      </c>
      <c r="D6879" s="5" t="s">
        <v>187</v>
      </c>
    </row>
    <row r="6880" spans="1:4">
      <c r="A6880" s="3">
        <v>6876</v>
      </c>
      <c r="C6880" s="5">
        <f t="shared" si="106"/>
        <v>6876</v>
      </c>
      <c r="D6880" s="5" t="s">
        <v>187</v>
      </c>
    </row>
    <row r="6881" spans="1:4">
      <c r="A6881">
        <v>6877</v>
      </c>
      <c r="B6881" s="14">
        <f>'EstRev 5-10'!K224</f>
        <v>0</v>
      </c>
      <c r="C6881" s="5">
        <f t="shared" si="106"/>
        <v>6877</v>
      </c>
      <c r="D6881" s="5" t="s">
        <v>187</v>
      </c>
    </row>
    <row r="6882" spans="1:4">
      <c r="A6882">
        <v>6878</v>
      </c>
      <c r="B6882" s="14">
        <f>'EstRev 5-10'!K225</f>
        <v>0</v>
      </c>
      <c r="C6882" s="5">
        <f t="shared" si="106"/>
        <v>6878</v>
      </c>
      <c r="D6882" s="5" t="s">
        <v>187</v>
      </c>
    </row>
    <row r="6883" spans="1:4">
      <c r="A6883">
        <v>6879</v>
      </c>
      <c r="B6883" s="14">
        <f>'EstRev 5-10'!K226</f>
        <v>0</v>
      </c>
      <c r="C6883" s="5">
        <f t="shared" si="106"/>
        <v>6879</v>
      </c>
      <c r="D6883" s="5" t="s">
        <v>187</v>
      </c>
    </row>
    <row r="6884" spans="1:4">
      <c r="A6884">
        <v>6880</v>
      </c>
      <c r="B6884" s="14">
        <f>'EstRev 5-10'!K227</f>
        <v>0</v>
      </c>
      <c r="C6884" s="5">
        <f t="shared" si="106"/>
        <v>6880</v>
      </c>
      <c r="D6884" s="5" t="s">
        <v>187</v>
      </c>
    </row>
    <row r="6885" spans="1:4">
      <c r="A6885">
        <v>6881</v>
      </c>
      <c r="B6885" s="14">
        <f>'EstRev 5-10'!K228</f>
        <v>0</v>
      </c>
      <c r="C6885" s="5">
        <f t="shared" si="106"/>
        <v>6881</v>
      </c>
      <c r="D6885" s="5" t="s">
        <v>187</v>
      </c>
    </row>
    <row r="6886" spans="1:4">
      <c r="A6886">
        <v>6882</v>
      </c>
      <c r="B6886" s="14">
        <f>'EstRev 5-10'!K229</f>
        <v>0</v>
      </c>
      <c r="C6886" s="5">
        <f t="shared" si="106"/>
        <v>6882</v>
      </c>
      <c r="D6886" s="5" t="s">
        <v>187</v>
      </c>
    </row>
    <row r="6887" spans="1:4">
      <c r="A6887">
        <v>6883</v>
      </c>
      <c r="B6887" s="14">
        <f>'EstRev 5-10'!K230</f>
        <v>0</v>
      </c>
      <c r="C6887" s="5">
        <f t="shared" si="106"/>
        <v>6883</v>
      </c>
      <c r="D6887" s="5" t="s">
        <v>187</v>
      </c>
    </row>
    <row r="6888" spans="1:4">
      <c r="A6888">
        <v>6884</v>
      </c>
      <c r="B6888" s="14">
        <f>'EstRev 5-10'!K231</f>
        <v>0</v>
      </c>
      <c r="C6888" s="5">
        <f t="shared" si="106"/>
        <v>6884</v>
      </c>
      <c r="D6888" s="5" t="s">
        <v>187</v>
      </c>
    </row>
    <row r="6889" spans="1:4">
      <c r="A6889" s="4">
        <v>6885</v>
      </c>
      <c r="C6889" s="5">
        <f t="shared" si="106"/>
        <v>6885</v>
      </c>
      <c r="D6889" s="5" t="s">
        <v>187</v>
      </c>
    </row>
    <row r="6890" spans="1:4">
      <c r="A6890" s="4">
        <v>6886</v>
      </c>
      <c r="C6890" s="5">
        <f t="shared" si="106"/>
        <v>6886</v>
      </c>
      <c r="D6890" s="5" t="s">
        <v>187</v>
      </c>
    </row>
    <row r="6891" spans="1:4">
      <c r="A6891">
        <v>6887</v>
      </c>
      <c r="B6891" s="14">
        <f>'EstRev 5-10'!K234</f>
        <v>0</v>
      </c>
      <c r="C6891" s="5">
        <f t="shared" si="106"/>
        <v>6887</v>
      </c>
      <c r="D6891" s="5" t="s">
        <v>187</v>
      </c>
    </row>
    <row r="6892" spans="1:4">
      <c r="A6892">
        <v>6888</v>
      </c>
      <c r="B6892" s="14">
        <f>'EstRev 5-10'!K235</f>
        <v>0</v>
      </c>
      <c r="C6892" s="5">
        <f t="shared" si="106"/>
        <v>6888</v>
      </c>
      <c r="D6892" s="5" t="s">
        <v>187</v>
      </c>
    </row>
    <row r="6893" spans="1:4">
      <c r="A6893">
        <v>6889</v>
      </c>
      <c r="B6893" s="14">
        <f>'EstRev 5-10'!K236</f>
        <v>0</v>
      </c>
      <c r="C6893" s="5">
        <f t="shared" si="106"/>
        <v>6889</v>
      </c>
      <c r="D6893" s="5" t="s">
        <v>187</v>
      </c>
    </row>
    <row r="6894" spans="1:4">
      <c r="A6894">
        <v>6890</v>
      </c>
      <c r="B6894" s="14">
        <f>'EstRev 5-10'!K237</f>
        <v>0</v>
      </c>
      <c r="C6894" s="5">
        <f t="shared" si="106"/>
        <v>6890</v>
      </c>
      <c r="D6894" s="5" t="s">
        <v>187</v>
      </c>
    </row>
    <row r="6895" spans="1:4">
      <c r="A6895">
        <v>6891</v>
      </c>
      <c r="B6895" s="14">
        <f>'EstRev 5-10'!K238</f>
        <v>0</v>
      </c>
      <c r="C6895" s="5">
        <f t="shared" si="106"/>
        <v>6891</v>
      </c>
      <c r="D6895" s="5" t="s">
        <v>187</v>
      </c>
    </row>
    <row r="6896" spans="1:4">
      <c r="A6896">
        <v>6892</v>
      </c>
      <c r="B6896" s="14">
        <f>'EstRev 5-10'!K239</f>
        <v>0</v>
      </c>
      <c r="C6896" s="5">
        <f t="shared" si="106"/>
        <v>6892</v>
      </c>
      <c r="D6896" s="5" t="s">
        <v>187</v>
      </c>
    </row>
    <row r="6897" spans="1:5">
      <c r="A6897">
        <v>6893</v>
      </c>
      <c r="B6897" s="14">
        <f>'EstRev 5-10'!K240</f>
        <v>0</v>
      </c>
      <c r="C6897" s="5">
        <f t="shared" si="106"/>
        <v>6893</v>
      </c>
      <c r="D6897" s="5" t="s">
        <v>187</v>
      </c>
    </row>
    <row r="6898" spans="1:5">
      <c r="A6898">
        <v>6894</v>
      </c>
      <c r="B6898" s="14">
        <f>'EstRev 5-10'!K241</f>
        <v>0</v>
      </c>
      <c r="C6898" s="5">
        <f t="shared" si="106"/>
        <v>6894</v>
      </c>
      <c r="D6898" s="5" t="s">
        <v>187</v>
      </c>
    </row>
    <row r="6899" spans="1:5">
      <c r="A6899">
        <v>6895</v>
      </c>
      <c r="B6899" s="14">
        <f>'EstRev 5-10'!K242</f>
        <v>0</v>
      </c>
      <c r="C6899" s="5">
        <f t="shared" si="106"/>
        <v>6895</v>
      </c>
      <c r="D6899" s="5" t="s">
        <v>187</v>
      </c>
    </row>
    <row r="6900" spans="1:5">
      <c r="A6900">
        <v>6896</v>
      </c>
      <c r="B6900" s="14">
        <f>'EstRev 5-10'!K243</f>
        <v>0</v>
      </c>
      <c r="C6900" s="5">
        <f t="shared" si="106"/>
        <v>6896</v>
      </c>
      <c r="D6900" s="5" t="s">
        <v>187</v>
      </c>
    </row>
    <row r="6901" spans="1:5">
      <c r="A6901">
        <v>6897</v>
      </c>
      <c r="B6901" s="14">
        <f>'EstRev 5-10'!K244</f>
        <v>0</v>
      </c>
      <c r="C6901" s="5">
        <f t="shared" si="106"/>
        <v>6897</v>
      </c>
      <c r="D6901" s="5" t="s">
        <v>187</v>
      </c>
    </row>
    <row r="6902" spans="1:5">
      <c r="A6902">
        <v>6898</v>
      </c>
      <c r="B6902" s="14">
        <f>'EstRev 5-10'!K245</f>
        <v>0</v>
      </c>
      <c r="C6902" s="5">
        <f t="shared" si="106"/>
        <v>6898</v>
      </c>
      <c r="D6902" s="5" t="s">
        <v>187</v>
      </c>
    </row>
    <row r="6903" spans="1:5">
      <c r="A6903">
        <v>6899</v>
      </c>
      <c r="B6903" s="14">
        <f>'EstRev 5-10'!K246</f>
        <v>0</v>
      </c>
      <c r="C6903" s="5">
        <f t="shared" si="106"/>
        <v>6899</v>
      </c>
      <c r="D6903" s="5" t="s">
        <v>187</v>
      </c>
    </row>
    <row r="6904" spans="1:5">
      <c r="A6904">
        <v>6900</v>
      </c>
      <c r="B6904" s="14">
        <f>'EstRev 5-10'!K247</f>
        <v>0</v>
      </c>
      <c r="C6904" s="5">
        <f t="shared" si="106"/>
        <v>6900</v>
      </c>
      <c r="D6904" s="5" t="s">
        <v>187</v>
      </c>
    </row>
    <row r="6905" spans="1:5">
      <c r="A6905">
        <v>6901</v>
      </c>
      <c r="B6905" s="14">
        <f>'EstRev 5-10'!K248</f>
        <v>0</v>
      </c>
      <c r="C6905" s="5">
        <f t="shared" si="106"/>
        <v>6901</v>
      </c>
      <c r="D6905" s="5" t="s">
        <v>187</v>
      </c>
    </row>
    <row r="6906" spans="1:5">
      <c r="A6906">
        <v>6902</v>
      </c>
      <c r="B6906" s="14">
        <f>'EstRev 5-10'!K249</f>
        <v>0</v>
      </c>
      <c r="C6906" s="5">
        <f t="shared" si="106"/>
        <v>6902</v>
      </c>
      <c r="D6906" s="5" t="s">
        <v>187</v>
      </c>
    </row>
    <row r="6907" spans="1:5">
      <c r="A6907">
        <v>6903</v>
      </c>
      <c r="B6907" s="14">
        <f>'EstRev 5-10'!K250</f>
        <v>0</v>
      </c>
      <c r="C6907" s="5">
        <f t="shared" si="106"/>
        <v>6903</v>
      </c>
      <c r="D6907" s="5" t="s">
        <v>187</v>
      </c>
    </row>
    <row r="6908" spans="1:5">
      <c r="A6908">
        <v>6904</v>
      </c>
      <c r="B6908" s="14">
        <f>'EstRev 5-10'!K251</f>
        <v>0</v>
      </c>
      <c r="C6908" s="5">
        <f t="shared" si="106"/>
        <v>6904</v>
      </c>
      <c r="D6908" s="5" t="s">
        <v>187</v>
      </c>
    </row>
    <row r="6909" spans="1:5">
      <c r="A6909">
        <v>6905</v>
      </c>
      <c r="B6909" s="14">
        <f>'EstRev 5-10'!J265</f>
        <v>0</v>
      </c>
      <c r="D6909" s="5" t="s">
        <v>398</v>
      </c>
      <c r="E6909" s="5" t="s">
        <v>269</v>
      </c>
    </row>
    <row r="6910" spans="1:5">
      <c r="A6910">
        <v>6906</v>
      </c>
      <c r="B6910" s="15">
        <f>'EstRev 5-10'!H166</f>
        <v>0</v>
      </c>
      <c r="D6910" s="5" t="s">
        <v>398</v>
      </c>
    </row>
    <row r="6911" spans="1:5">
      <c r="A6911">
        <v>6907</v>
      </c>
      <c r="B6911" s="15">
        <f>'EstRev 5-10'!C195</f>
        <v>0</v>
      </c>
      <c r="D6911" s="5" t="s">
        <v>398</v>
      </c>
    </row>
    <row r="6912" spans="1:5">
      <c r="A6912">
        <v>6908</v>
      </c>
      <c r="B6912" s="15">
        <f>'BudgetSum 2-3'!K58</f>
        <v>0</v>
      </c>
    </row>
    <row r="6913" spans="1:5">
      <c r="A6913">
        <v>6909</v>
      </c>
    </row>
    <row r="6914" spans="1:5">
      <c r="A6914">
        <v>6910</v>
      </c>
      <c r="B6914" s="15">
        <f>'EstExp 11-17'!H364</f>
        <v>0</v>
      </c>
      <c r="D6914" s="5" t="s">
        <v>398</v>
      </c>
    </row>
    <row r="6915" spans="1:5">
      <c r="A6915">
        <v>6911</v>
      </c>
      <c r="B6915" s="15">
        <f>'EstExp 11-17'!K364</f>
        <v>0</v>
      </c>
      <c r="D6915" s="5" t="s">
        <v>398</v>
      </c>
      <c r="E6915" s="5" t="s">
        <v>397</v>
      </c>
    </row>
    <row r="6916" spans="1:5">
      <c r="A6916">
        <v>6912</v>
      </c>
      <c r="B6916" s="15">
        <f>'BudgetSum 2-3'!C58</f>
        <v>0</v>
      </c>
      <c r="D6916" s="5" t="s">
        <v>668</v>
      </c>
    </row>
    <row r="6917" spans="1:5">
      <c r="A6917">
        <v>6913</v>
      </c>
      <c r="B6917" s="15">
        <f>'BudgetSum 2-3'!D58</f>
        <v>0</v>
      </c>
      <c r="D6917" s="5" t="s">
        <v>668</v>
      </c>
    </row>
    <row r="6918" spans="1:5">
      <c r="A6918">
        <v>6914</v>
      </c>
      <c r="B6918" s="15">
        <f>'BudgetSum 2-3'!H58</f>
        <v>0</v>
      </c>
      <c r="D6918" s="5" t="s">
        <v>668</v>
      </c>
    </row>
    <row r="6919" spans="1:5">
      <c r="A6919">
        <v>6915</v>
      </c>
      <c r="B6919" s="15">
        <f>'BudgetSum 2-3'!C59</f>
        <v>0</v>
      </c>
      <c r="D6919" s="5" t="s">
        <v>668</v>
      </c>
    </row>
    <row r="6920" spans="1:5">
      <c r="A6920">
        <v>6916</v>
      </c>
      <c r="B6920" s="15">
        <f>'BudgetSum 2-3'!D59</f>
        <v>0</v>
      </c>
      <c r="D6920" s="5" t="s">
        <v>668</v>
      </c>
    </row>
    <row r="6921" spans="1:5">
      <c r="A6921">
        <v>6917</v>
      </c>
      <c r="B6921" s="15">
        <f>'BudgetSum 2-3'!H59</f>
        <v>0</v>
      </c>
      <c r="D6921" s="5" t="s">
        <v>668</v>
      </c>
    </row>
    <row r="6922" spans="1:5">
      <c r="A6922">
        <v>6918</v>
      </c>
      <c r="B6922" s="15">
        <f>'BudgetSum 2-3'!C60</f>
        <v>0</v>
      </c>
      <c r="D6922" s="5" t="s">
        <v>668</v>
      </c>
    </row>
    <row r="6923" spans="1:5">
      <c r="A6923">
        <v>6919</v>
      </c>
      <c r="B6923" s="15">
        <f>'BudgetSum 2-3'!D60</f>
        <v>0</v>
      </c>
      <c r="D6923" s="5" t="s">
        <v>668</v>
      </c>
    </row>
    <row r="6924" spans="1:5">
      <c r="A6924">
        <v>6920</v>
      </c>
      <c r="B6924" s="15">
        <f>'BudgetSum 2-3'!H60</f>
        <v>0</v>
      </c>
      <c r="D6924" s="5" t="s">
        <v>668</v>
      </c>
    </row>
    <row r="6925" spans="1:5">
      <c r="A6925">
        <v>6921</v>
      </c>
      <c r="B6925" s="15">
        <f>'BudgetSum 2-3'!C62</f>
        <v>0</v>
      </c>
      <c r="D6925" s="5" t="s">
        <v>668</v>
      </c>
    </row>
    <row r="6926" spans="1:5">
      <c r="A6926">
        <v>6922</v>
      </c>
      <c r="B6926" s="15">
        <f>'BudgetSum 2-3'!D62</f>
        <v>0</v>
      </c>
      <c r="D6926" s="5" t="s">
        <v>668</v>
      </c>
    </row>
    <row r="6927" spans="1:5">
      <c r="A6927">
        <v>6923</v>
      </c>
      <c r="B6927" s="15">
        <f>'BudgetSum 2-3'!H62</f>
        <v>0</v>
      </c>
      <c r="D6927" s="5" t="s">
        <v>668</v>
      </c>
    </row>
    <row r="6928" spans="1:5">
      <c r="A6928">
        <v>6924</v>
      </c>
      <c r="B6928" s="15">
        <f>'BudgetSum 2-3'!C63</f>
        <v>0</v>
      </c>
      <c r="D6928" s="5" t="s">
        <v>668</v>
      </c>
    </row>
    <row r="6929" spans="1:4">
      <c r="A6929">
        <v>6925</v>
      </c>
      <c r="B6929" s="15">
        <f>'BudgetSum 2-3'!D63</f>
        <v>0</v>
      </c>
      <c r="D6929" s="5" t="s">
        <v>668</v>
      </c>
    </row>
    <row r="6930" spans="1:4">
      <c r="A6930">
        <v>6926</v>
      </c>
      <c r="B6930" s="15">
        <f>'BudgetSum 2-3'!H63</f>
        <v>0</v>
      </c>
      <c r="D6930" s="5" t="s">
        <v>668</v>
      </c>
    </row>
    <row r="6931" spans="1:4">
      <c r="A6931">
        <v>6927</v>
      </c>
      <c r="B6931" s="15">
        <f>'BudgetSum 2-3'!C64</f>
        <v>0</v>
      </c>
      <c r="D6931" s="5" t="s">
        <v>668</v>
      </c>
    </row>
    <row r="6932" spans="1:4">
      <c r="A6932">
        <v>6928</v>
      </c>
      <c r="B6932" s="15">
        <f>'BudgetSum 2-3'!D64</f>
        <v>0</v>
      </c>
      <c r="D6932" s="5" t="s">
        <v>668</v>
      </c>
    </row>
    <row r="6933" spans="1:4">
      <c r="A6933">
        <v>6929</v>
      </c>
      <c r="B6933" s="15">
        <f>'BudgetSum 2-3'!H64</f>
        <v>0</v>
      </c>
      <c r="D6933" s="5" t="s">
        <v>668</v>
      </c>
    </row>
    <row r="6934" spans="1:4">
      <c r="A6934">
        <v>6930</v>
      </c>
      <c r="B6934" s="15">
        <f>'BudgetSum 2-3'!C66</f>
        <v>0</v>
      </c>
      <c r="D6934" s="5" t="s">
        <v>668</v>
      </c>
    </row>
    <row r="6935" spans="1:4">
      <c r="A6935">
        <v>6931</v>
      </c>
      <c r="B6935" s="15">
        <f>'BudgetSum 2-3'!D66</f>
        <v>0</v>
      </c>
      <c r="D6935" s="5" t="s">
        <v>668</v>
      </c>
    </row>
    <row r="6936" spans="1:4">
      <c r="A6936">
        <v>6932</v>
      </c>
      <c r="B6936" s="15">
        <f>'BudgetSum 2-3'!C67</f>
        <v>0</v>
      </c>
      <c r="D6936" s="5" t="s">
        <v>668</v>
      </c>
    </row>
    <row r="6937" spans="1:4">
      <c r="A6937">
        <v>6933</v>
      </c>
      <c r="B6937" s="15">
        <f>'BudgetSum 2-3'!D67</f>
        <v>0</v>
      </c>
      <c r="D6937" s="5" t="s">
        <v>668</v>
      </c>
    </row>
    <row r="6938" spans="1:4">
      <c r="A6938">
        <v>6934</v>
      </c>
      <c r="B6938" s="15">
        <f>'BudgetSum 2-3'!C68</f>
        <v>0</v>
      </c>
      <c r="D6938" s="5" t="s">
        <v>668</v>
      </c>
    </row>
    <row r="6939" spans="1:4">
      <c r="A6939">
        <v>6935</v>
      </c>
      <c r="B6939" s="15">
        <f>'BudgetSum 2-3'!D68</f>
        <v>0</v>
      </c>
      <c r="D6939" s="5" t="s">
        <v>668</v>
      </c>
    </row>
    <row r="6940" spans="1:4">
      <c r="A6940">
        <v>6936</v>
      </c>
      <c r="B6940" s="15">
        <f>'BudgetSum 2-3'!C70</f>
        <v>0</v>
      </c>
      <c r="D6940" s="5" t="s">
        <v>668</v>
      </c>
    </row>
    <row r="6941" spans="1:4">
      <c r="A6941">
        <v>6937</v>
      </c>
      <c r="B6941" s="15">
        <f>'BudgetSum 2-3'!D70</f>
        <v>0</v>
      </c>
      <c r="D6941" s="5" t="s">
        <v>668</v>
      </c>
    </row>
    <row r="6942" spans="1:4">
      <c r="A6942">
        <v>6938</v>
      </c>
      <c r="B6942" s="15">
        <f>'BudgetSum 2-3'!C71</f>
        <v>0</v>
      </c>
      <c r="D6942" s="5" t="s">
        <v>668</v>
      </c>
    </row>
    <row r="6943" spans="1:4">
      <c r="A6943">
        <v>6939</v>
      </c>
      <c r="B6943" s="15">
        <f>'BudgetSum 2-3'!D71</f>
        <v>0</v>
      </c>
      <c r="D6943" s="5" t="s">
        <v>668</v>
      </c>
    </row>
    <row r="6944" spans="1:4">
      <c r="A6944">
        <v>6940</v>
      </c>
      <c r="B6944" s="15">
        <f>'BudgetSum 2-3'!C72</f>
        <v>0</v>
      </c>
      <c r="D6944" s="5" t="s">
        <v>668</v>
      </c>
    </row>
    <row r="6945" spans="1:4">
      <c r="A6945">
        <v>6941</v>
      </c>
      <c r="B6945" s="15">
        <f>'BudgetSum 2-3'!D72</f>
        <v>0</v>
      </c>
      <c r="D6945" s="5" t="s">
        <v>668</v>
      </c>
    </row>
    <row r="6946" spans="1:4">
      <c r="A6946">
        <v>6942</v>
      </c>
      <c r="B6946" s="15">
        <f>'BudgetSum 2-3'!C74</f>
        <v>0</v>
      </c>
      <c r="D6946" s="5" t="s">
        <v>668</v>
      </c>
    </row>
    <row r="6947" spans="1:4">
      <c r="A6947">
        <v>6943</v>
      </c>
      <c r="B6947" s="15">
        <f>'BudgetSum 2-3'!D74</f>
        <v>0</v>
      </c>
      <c r="D6947" s="5" t="s">
        <v>668</v>
      </c>
    </row>
    <row r="6948" spans="1:4">
      <c r="A6948">
        <v>6944</v>
      </c>
      <c r="B6948" s="15">
        <f>'BudgetSum 2-3'!C75</f>
        <v>0</v>
      </c>
      <c r="D6948" s="5" t="s">
        <v>668</v>
      </c>
    </row>
    <row r="6949" spans="1:4">
      <c r="A6949">
        <v>6945</v>
      </c>
      <c r="B6949" s="15">
        <f>'BudgetSum 2-3'!D75</f>
        <v>0</v>
      </c>
      <c r="D6949" s="5" t="s">
        <v>668</v>
      </c>
    </row>
    <row r="6950" spans="1:4">
      <c r="A6950">
        <v>6946</v>
      </c>
      <c r="B6950" s="15">
        <f>'BudgetSum 2-3'!C76</f>
        <v>0</v>
      </c>
      <c r="D6950" s="5" t="s">
        <v>668</v>
      </c>
    </row>
    <row r="6951" spans="1:4">
      <c r="A6951">
        <v>6947</v>
      </c>
      <c r="B6951" s="15">
        <f>'BudgetSum 2-3'!D76</f>
        <v>0</v>
      </c>
      <c r="D6951" s="5" t="s">
        <v>668</v>
      </c>
    </row>
    <row r="6952" spans="1:4">
      <c r="A6952">
        <v>6948</v>
      </c>
      <c r="B6952" s="15">
        <f>'BudgetSum 2-3'!C27</f>
        <v>0</v>
      </c>
      <c r="D6952" s="5" t="s">
        <v>668</v>
      </c>
    </row>
    <row r="6953" spans="1:4">
      <c r="A6953">
        <v>6949</v>
      </c>
      <c r="B6953" s="15">
        <f>'BudgetSum 2-3'!D27</f>
        <v>0</v>
      </c>
      <c r="D6953" s="5" t="s">
        <v>668</v>
      </c>
    </row>
    <row r="6954" spans="1:4">
      <c r="A6954">
        <v>6950</v>
      </c>
      <c r="B6954" s="15">
        <f>'BudgetSum 2-3'!E27</f>
        <v>0</v>
      </c>
      <c r="D6954" s="5" t="s">
        <v>668</v>
      </c>
    </row>
    <row r="6955" spans="1:4">
      <c r="A6955">
        <v>6951</v>
      </c>
      <c r="B6955" s="15">
        <f>'BudgetSum 2-3'!F27</f>
        <v>0</v>
      </c>
      <c r="D6955" s="5" t="s">
        <v>668</v>
      </c>
    </row>
    <row r="6956" spans="1:4">
      <c r="A6956">
        <v>6952</v>
      </c>
      <c r="B6956" s="15">
        <f>'BudgetSum 2-3'!G27</f>
        <v>0</v>
      </c>
      <c r="D6956" s="5" t="s">
        <v>668</v>
      </c>
    </row>
    <row r="6957" spans="1:4">
      <c r="A6957">
        <v>6953</v>
      </c>
      <c r="B6957" s="15">
        <f>'BudgetSum 2-3'!H27</f>
        <v>0</v>
      </c>
      <c r="D6957" s="5" t="s">
        <v>668</v>
      </c>
    </row>
    <row r="6958" spans="1:4">
      <c r="A6958">
        <v>6954</v>
      </c>
      <c r="B6958" s="15">
        <f>'BudgetSum 2-3'!J27</f>
        <v>0</v>
      </c>
      <c r="D6958" s="5" t="s">
        <v>668</v>
      </c>
    </row>
    <row r="6959" spans="1:4">
      <c r="A6959">
        <v>6955</v>
      </c>
      <c r="B6959" s="15">
        <f>'BudgetSum 2-3'!K27</f>
        <v>0</v>
      </c>
      <c r="D6959" s="5" t="s">
        <v>668</v>
      </c>
    </row>
    <row r="6960" spans="1:4">
      <c r="A6960">
        <v>6956</v>
      </c>
      <c r="B6960" s="15">
        <f>'EstRev 5-10'!C252</f>
        <v>0</v>
      </c>
      <c r="D6960" s="5" t="s">
        <v>676</v>
      </c>
    </row>
    <row r="6961" spans="1:4">
      <c r="A6961">
        <v>6957</v>
      </c>
      <c r="B6961" s="15">
        <f>'EstRev 5-10'!D252</f>
        <v>0</v>
      </c>
      <c r="D6961" s="5" t="s">
        <v>676</v>
      </c>
    </row>
    <row r="6962" spans="1:4">
      <c r="A6962">
        <v>6958</v>
      </c>
      <c r="B6962" s="15">
        <f>'EstRev 5-10'!E252</f>
        <v>0</v>
      </c>
      <c r="D6962" s="5" t="s">
        <v>676</v>
      </c>
    </row>
    <row r="6963" spans="1:4">
      <c r="A6963">
        <v>6959</v>
      </c>
      <c r="B6963" s="15">
        <f>'EstRev 5-10'!F252</f>
        <v>0</v>
      </c>
      <c r="D6963" s="5" t="s">
        <v>676</v>
      </c>
    </row>
    <row r="6964" spans="1:4">
      <c r="A6964">
        <v>6960</v>
      </c>
      <c r="B6964" s="15">
        <f>'EstRev 5-10'!G252</f>
        <v>0</v>
      </c>
      <c r="D6964" s="5" t="s">
        <v>676</v>
      </c>
    </row>
    <row r="6965" spans="1:4">
      <c r="A6965">
        <v>6961</v>
      </c>
      <c r="B6965" s="15">
        <f>'EstRev 5-10'!H252</f>
        <v>0</v>
      </c>
      <c r="D6965" s="5" t="s">
        <v>676</v>
      </c>
    </row>
    <row r="6966" spans="1:4">
      <c r="A6966">
        <v>6962</v>
      </c>
      <c r="B6966" s="15">
        <f>'EstRev 5-10'!J252</f>
        <v>0</v>
      </c>
      <c r="D6966" s="5" t="s">
        <v>676</v>
      </c>
    </row>
    <row r="6967" spans="1:4">
      <c r="A6967">
        <v>6963</v>
      </c>
      <c r="B6967" s="15">
        <f>'EstRev 5-10'!K252</f>
        <v>0</v>
      </c>
      <c r="D6967" s="5" t="s">
        <v>676</v>
      </c>
    </row>
    <row r="6968" spans="1:4">
      <c r="A6968">
        <v>6964</v>
      </c>
      <c r="B6968" s="15">
        <f>'EstRev 5-10'!E265</f>
        <v>0</v>
      </c>
      <c r="D6968" s="5" t="s">
        <v>676</v>
      </c>
    </row>
    <row r="6969" spans="1:4">
      <c r="A6969">
        <v>6965</v>
      </c>
      <c r="B6969" s="15">
        <f>'CashSum 4'!C6</f>
        <v>0</v>
      </c>
      <c r="D6969" s="5" t="s">
        <v>676</v>
      </c>
    </row>
    <row r="6970" spans="1:4">
      <c r="A6970">
        <v>6966</v>
      </c>
      <c r="B6970" s="15">
        <f>'CashSum 4'!C9</f>
        <v>0</v>
      </c>
      <c r="D6970" s="5" t="s">
        <v>676</v>
      </c>
    </row>
    <row r="6971" spans="1:4">
      <c r="A6971">
        <v>6967</v>
      </c>
      <c r="B6971" s="15">
        <f>'CashSum 4'!D9</f>
        <v>0</v>
      </c>
      <c r="D6971" s="5" t="s">
        <v>676</v>
      </c>
    </row>
    <row r="6972" spans="1:4">
      <c r="A6972">
        <v>6968</v>
      </c>
      <c r="B6972" s="15">
        <f>'CashSum 4'!E6</f>
        <v>0</v>
      </c>
      <c r="D6972" s="5" t="s">
        <v>676</v>
      </c>
    </row>
    <row r="6973" spans="1:4">
      <c r="A6973">
        <v>6969</v>
      </c>
      <c r="B6973" s="15">
        <f>'CashSum 4'!E17</f>
        <v>0</v>
      </c>
      <c r="D6973" s="5" t="s">
        <v>676</v>
      </c>
    </row>
    <row r="6974" spans="1:4">
      <c r="A6974">
        <v>6970</v>
      </c>
      <c r="B6974" s="15">
        <f>'CashSum 4'!G6</f>
        <v>0</v>
      </c>
      <c r="D6974" s="5" t="s">
        <v>676</v>
      </c>
    </row>
    <row r="6975" spans="1:4">
      <c r="A6975">
        <v>6971</v>
      </c>
      <c r="B6975" s="15">
        <f>'CashSum 4'!H6</f>
        <v>0</v>
      </c>
      <c r="D6975" s="5" t="s">
        <v>676</v>
      </c>
    </row>
    <row r="6976" spans="1:4">
      <c r="A6976">
        <v>6972</v>
      </c>
      <c r="B6976" s="15">
        <f>'CashSum 4'!H9</f>
        <v>0</v>
      </c>
      <c r="D6976" s="5" t="s">
        <v>676</v>
      </c>
    </row>
    <row r="6977" spans="1:4">
      <c r="A6977">
        <v>6973</v>
      </c>
      <c r="B6977" s="15">
        <f>'CashSum 4'!K6</f>
        <v>0</v>
      </c>
      <c r="D6977" s="5" t="s">
        <v>676</v>
      </c>
    </row>
    <row r="6978" spans="1:4">
      <c r="A6978">
        <v>6974</v>
      </c>
      <c r="B6978" s="15">
        <f>'CashSum 4'!K8</f>
        <v>0</v>
      </c>
      <c r="D6978" s="5" t="s">
        <v>676</v>
      </c>
    </row>
    <row r="6979" spans="1:4">
      <c r="A6979">
        <v>6975</v>
      </c>
      <c r="B6979" s="15">
        <f>'CashSum 4'!K9</f>
        <v>-4743</v>
      </c>
      <c r="D6979" s="5" t="s">
        <v>676</v>
      </c>
    </row>
    <row r="6980" spans="1:4">
      <c r="A6980">
        <v>6976</v>
      </c>
      <c r="B6980" s="15">
        <f>'CashSum 4'!K18</f>
        <v>0</v>
      </c>
      <c r="D6980" s="5" t="s">
        <v>676</v>
      </c>
    </row>
    <row r="6981" spans="1:4">
      <c r="A6981">
        <v>6977</v>
      </c>
      <c r="B6981" s="15">
        <f>'EstExp 11-17'!E6</f>
        <v>0</v>
      </c>
      <c r="D6981" s="5" t="s">
        <v>680</v>
      </c>
    </row>
    <row r="6982" spans="1:4">
      <c r="A6982">
        <v>6978</v>
      </c>
      <c r="B6982" s="15">
        <f>'EstExp 11-17'!K6</f>
        <v>0</v>
      </c>
      <c r="D6982" s="5" t="s">
        <v>690</v>
      </c>
    </row>
    <row r="6983" spans="1:4">
      <c r="A6983">
        <v>6979</v>
      </c>
      <c r="B6983" s="15">
        <f>'EstRev 5-10'!C253</f>
        <v>0</v>
      </c>
      <c r="D6983" s="5" t="s">
        <v>693</v>
      </c>
    </row>
    <row r="6984" spans="1:4">
      <c r="A6984">
        <v>6980</v>
      </c>
      <c r="B6984" s="15">
        <f>'EstRev 5-10'!D253</f>
        <v>0</v>
      </c>
      <c r="D6984" s="5" t="s">
        <v>694</v>
      </c>
    </row>
    <row r="6985" spans="1:4">
      <c r="A6985">
        <v>6981</v>
      </c>
      <c r="B6985" s="15">
        <f>'EstRev 5-10'!E253</f>
        <v>0</v>
      </c>
      <c r="D6985" s="5" t="s">
        <v>695</v>
      </c>
    </row>
    <row r="6986" spans="1:4">
      <c r="A6986">
        <v>6982</v>
      </c>
      <c r="B6986" s="15">
        <f>'EstRev 5-10'!F253</f>
        <v>0</v>
      </c>
      <c r="D6986" s="5" t="s">
        <v>696</v>
      </c>
    </row>
    <row r="6987" spans="1:4">
      <c r="A6987">
        <v>6983</v>
      </c>
      <c r="B6987" s="15">
        <f>'EstRev 5-10'!G253</f>
        <v>0</v>
      </c>
      <c r="D6987" s="5" t="s">
        <v>697</v>
      </c>
    </row>
    <row r="6988" spans="1:4">
      <c r="A6988">
        <v>6984</v>
      </c>
      <c r="B6988" s="15">
        <f>'EstRev 5-10'!H253</f>
        <v>0</v>
      </c>
      <c r="D6988" s="5" t="s">
        <v>698</v>
      </c>
    </row>
    <row r="6989" spans="1:4">
      <c r="A6989">
        <v>6985</v>
      </c>
      <c r="B6989" s="15">
        <f>'EstRev 5-10'!J253</f>
        <v>0</v>
      </c>
      <c r="D6989" s="5" t="s">
        <v>699</v>
      </c>
    </row>
    <row r="6990" spans="1:4">
      <c r="A6990">
        <v>6986</v>
      </c>
      <c r="B6990" s="15">
        <f>'EstRev 5-10'!K253</f>
        <v>0</v>
      </c>
      <c r="D6990" s="5" t="s">
        <v>700</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741</v>
      </c>
    </row>
    <row r="6995" spans="1:4">
      <c r="A6995">
        <v>6991</v>
      </c>
      <c r="B6995" s="14">
        <f>'EstExp 11-17'!K157</f>
        <v>0</v>
      </c>
      <c r="D6995" s="5" t="s">
        <v>741</v>
      </c>
    </row>
    <row r="6996" spans="1:4">
      <c r="A6996">
        <v>6992</v>
      </c>
      <c r="B6996" s="14">
        <f>'EstExp 11-17'!H158</f>
        <v>0</v>
      </c>
      <c r="D6996" s="5" t="s">
        <v>741</v>
      </c>
    </row>
    <row r="6997" spans="1:4">
      <c r="A6997">
        <v>6993</v>
      </c>
      <c r="B6997" s="14">
        <f>'EstExp 11-17'!K158</f>
        <v>0</v>
      </c>
      <c r="D6997" s="5" t="s">
        <v>741</v>
      </c>
    </row>
    <row r="6998" spans="1:4">
      <c r="A6998">
        <v>6994</v>
      </c>
    </row>
    <row r="6999" spans="1:4">
      <c r="A6999">
        <v>6995</v>
      </c>
    </row>
    <row r="7000" spans="1:4">
      <c r="A7000">
        <v>6996</v>
      </c>
      <c r="B7000" s="14">
        <f>'EstExp 11-17'!H159</f>
        <v>0</v>
      </c>
      <c r="D7000" s="5" t="s">
        <v>741</v>
      </c>
    </row>
    <row r="7001" spans="1:4">
      <c r="A7001">
        <v>6997</v>
      </c>
      <c r="B7001" s="14">
        <f>'EstExp 11-17'!K159</f>
        <v>0</v>
      </c>
      <c r="D7001" s="5" t="s">
        <v>741</v>
      </c>
    </row>
    <row r="7002" spans="1:4">
      <c r="A7002">
        <v>6998</v>
      </c>
      <c r="B7002" s="14">
        <f>'EstExp 11-17'!H160</f>
        <v>0</v>
      </c>
      <c r="D7002" s="5" t="s">
        <v>741</v>
      </c>
    </row>
    <row r="7003" spans="1:4">
      <c r="A7003">
        <v>6999</v>
      </c>
      <c r="B7003" s="14">
        <f>'EstExp 11-17'!K160</f>
        <v>0</v>
      </c>
      <c r="D7003" s="5" t="s">
        <v>741</v>
      </c>
    </row>
    <row r="7004" spans="1:4">
      <c r="A7004">
        <v>7000</v>
      </c>
      <c r="B7004" s="14">
        <f>'EstExp 11-17'!D282</f>
        <v>0</v>
      </c>
      <c r="D7004" s="5" t="s">
        <v>741</v>
      </c>
    </row>
    <row r="7005" spans="1:4">
      <c r="A7005">
        <v>7001</v>
      </c>
      <c r="B7005" s="14">
        <f>'EstExp 11-17'!K282</f>
        <v>0</v>
      </c>
      <c r="D7005" s="5" t="s">
        <v>741</v>
      </c>
    </row>
    <row r="7006" spans="1:4">
      <c r="A7006">
        <v>7002</v>
      </c>
      <c r="B7006" s="14">
        <f>'EstExp 11-17'!E306</f>
        <v>0</v>
      </c>
      <c r="D7006" s="5" t="s">
        <v>741</v>
      </c>
    </row>
    <row r="7007" spans="1:4">
      <c r="A7007">
        <v>7003</v>
      </c>
      <c r="B7007" s="14">
        <f>'EstExp 11-17'!H306</f>
        <v>0</v>
      </c>
      <c r="D7007" s="5" t="s">
        <v>741</v>
      </c>
    </row>
    <row r="7008" spans="1:4">
      <c r="A7008">
        <v>7004</v>
      </c>
      <c r="B7008" s="14">
        <f>'EstExp 11-17'!K306</f>
        <v>0</v>
      </c>
      <c r="D7008" s="5" t="s">
        <v>741</v>
      </c>
    </row>
    <row r="7009" spans="1:4">
      <c r="A7009">
        <v>7005</v>
      </c>
      <c r="B7009" s="14">
        <f>'EstExp 11-17'!H332</f>
        <v>0</v>
      </c>
      <c r="D7009" s="5" t="s">
        <v>741</v>
      </c>
    </row>
    <row r="7010" spans="1:4">
      <c r="A7010">
        <v>7006</v>
      </c>
      <c r="B7010" s="14">
        <f>'EstExp 11-17'!K332</f>
        <v>0</v>
      </c>
      <c r="D7010" s="5" t="s">
        <v>741</v>
      </c>
    </row>
    <row r="7011" spans="1:4">
      <c r="A7011">
        <v>7007</v>
      </c>
      <c r="B7011" s="14">
        <f>'EstExp 11-17'!H333</f>
        <v>0</v>
      </c>
      <c r="D7011" s="5" t="s">
        <v>741</v>
      </c>
    </row>
    <row r="7012" spans="1:4">
      <c r="A7012">
        <v>7008</v>
      </c>
      <c r="B7012" s="14">
        <f>'EstExp 11-17'!K333</f>
        <v>0</v>
      </c>
      <c r="D7012" s="5" t="s">
        <v>741</v>
      </c>
    </row>
    <row r="7013" spans="1:4">
      <c r="A7013">
        <v>7009</v>
      </c>
      <c r="B7013" s="14">
        <f>'EstExp 11-17'!H334</f>
        <v>0</v>
      </c>
      <c r="D7013" s="5" t="s">
        <v>741</v>
      </c>
    </row>
    <row r="7014" spans="1:4">
      <c r="A7014">
        <v>7010</v>
      </c>
      <c r="B7014" s="14">
        <f>'EstExp 11-17'!K334</f>
        <v>0</v>
      </c>
      <c r="D7014" s="5" t="s">
        <v>741</v>
      </c>
    </row>
    <row r="7015" spans="1:4">
      <c r="A7015">
        <v>7011</v>
      </c>
      <c r="B7015" s="14">
        <f>'EstExp 11-17'!H354</f>
        <v>0</v>
      </c>
      <c r="D7015" s="5" t="s">
        <v>741</v>
      </c>
    </row>
    <row r="7016" spans="1:4">
      <c r="A7016">
        <v>7012</v>
      </c>
      <c r="B7016" s="14">
        <f>'EstExp 11-17'!K354</f>
        <v>0</v>
      </c>
      <c r="D7016" s="5" t="s">
        <v>741</v>
      </c>
    </row>
    <row r="7017" spans="1:4">
      <c r="A7017">
        <v>7013</v>
      </c>
      <c r="B7017" s="14">
        <f>'EstExp 11-17'!H355</f>
        <v>0</v>
      </c>
      <c r="D7017" s="5" t="s">
        <v>741</v>
      </c>
    </row>
    <row r="7018" spans="1:4">
      <c r="A7018">
        <v>7014</v>
      </c>
      <c r="B7018" s="14">
        <f>'EstExp 11-17'!K355</f>
        <v>0</v>
      </c>
      <c r="D7018" s="5" t="s">
        <v>741</v>
      </c>
    </row>
    <row r="7019" spans="1:4">
      <c r="A7019">
        <v>7015</v>
      </c>
      <c r="B7019" s="14">
        <f>'BudgetSum 2-3'!J16</f>
        <v>0</v>
      </c>
      <c r="D7019" s="5" t="s">
        <v>741</v>
      </c>
    </row>
    <row r="7020" spans="1:4">
      <c r="A7020">
        <v>7016</v>
      </c>
      <c r="B7020" s="15">
        <f>'EstRev 5-10'!C119</f>
        <v>0</v>
      </c>
      <c r="D7020" s="5" t="s">
        <v>875</v>
      </c>
    </row>
    <row r="7021" spans="1:4">
      <c r="A7021">
        <v>7017</v>
      </c>
      <c r="B7021" s="15">
        <f>'EstRev 5-10'!D119</f>
        <v>0</v>
      </c>
      <c r="D7021" s="5" t="s">
        <v>875</v>
      </c>
    </row>
    <row r="7022" spans="1:4">
      <c r="A7022">
        <v>7018</v>
      </c>
      <c r="B7022" s="15">
        <f>'EstRev 5-10'!E119</f>
        <v>0</v>
      </c>
      <c r="D7022" s="5" t="s">
        <v>875</v>
      </c>
    </row>
    <row r="7023" spans="1:4">
      <c r="A7023">
        <v>7019</v>
      </c>
      <c r="B7023" s="15">
        <f>'EstRev 5-10'!F119</f>
        <v>0</v>
      </c>
      <c r="D7023" s="5" t="s">
        <v>875</v>
      </c>
    </row>
    <row r="7024" spans="1:4">
      <c r="A7024">
        <v>7020</v>
      </c>
      <c r="B7024" s="15">
        <f>'EstRev 5-10'!G119</f>
        <v>0</v>
      </c>
      <c r="D7024" s="5" t="s">
        <v>875</v>
      </c>
    </row>
    <row r="7025" spans="1:4">
      <c r="A7025">
        <v>7021</v>
      </c>
      <c r="B7025" s="15">
        <f>'EstRev 5-10'!H119</f>
        <v>0</v>
      </c>
      <c r="D7025" s="5" t="s">
        <v>875</v>
      </c>
    </row>
    <row r="7026" spans="1:4">
      <c r="A7026">
        <v>7022</v>
      </c>
      <c r="B7026" s="15">
        <f>'EstRev 5-10'!J119</f>
        <v>0</v>
      </c>
      <c r="D7026" s="5" t="s">
        <v>875</v>
      </c>
    </row>
    <row r="7027" spans="1:4">
      <c r="A7027">
        <v>7023</v>
      </c>
      <c r="B7027" s="15">
        <f>'EstRev 5-10'!K119</f>
        <v>0</v>
      </c>
      <c r="D7027" s="5" t="s">
        <v>875</v>
      </c>
    </row>
    <row r="7028" spans="1:4">
      <c r="A7028">
        <v>7024</v>
      </c>
      <c r="B7028" s="15">
        <f>'EstRev 5-10'!C260</f>
        <v>0</v>
      </c>
      <c r="D7028" s="5" t="s">
        <v>876</v>
      </c>
    </row>
    <row r="7029" spans="1:4">
      <c r="A7029">
        <v>7025</v>
      </c>
      <c r="B7029" s="15">
        <f>'EstRev 5-10'!D260</f>
        <v>0</v>
      </c>
      <c r="D7029" s="5" t="s">
        <v>876</v>
      </c>
    </row>
    <row r="7030" spans="1:4">
      <c r="A7030">
        <v>7026</v>
      </c>
      <c r="B7030" s="15">
        <f>'EstRev 5-10'!F260</f>
        <v>0</v>
      </c>
      <c r="D7030" s="5" t="s">
        <v>876</v>
      </c>
    </row>
    <row r="7031" spans="1:4">
      <c r="A7031">
        <v>7027</v>
      </c>
      <c r="B7031" s="15">
        <f>'EstRev 5-10'!G260</f>
        <v>0</v>
      </c>
      <c r="D7031" s="5" t="s">
        <v>876</v>
      </c>
    </row>
    <row r="7032" spans="1:4">
      <c r="A7032">
        <v>7028</v>
      </c>
      <c r="B7032" s="15">
        <f>'EstRev 5-10'!C261</f>
        <v>0</v>
      </c>
      <c r="D7032" s="5" t="s">
        <v>877</v>
      </c>
    </row>
    <row r="7033" spans="1:4">
      <c r="A7033">
        <v>7029</v>
      </c>
      <c r="B7033" s="15">
        <f>'EstRev 5-10'!D261</f>
        <v>0</v>
      </c>
      <c r="D7033" s="5" t="s">
        <v>877</v>
      </c>
    </row>
    <row r="7034" spans="1:4">
      <c r="A7034">
        <v>7030</v>
      </c>
      <c r="B7034" s="15">
        <f>'EstRev 5-10'!F261</f>
        <v>0</v>
      </c>
      <c r="D7034" s="5" t="s">
        <v>877</v>
      </c>
    </row>
    <row r="7035" spans="1:4">
      <c r="A7035">
        <v>7031</v>
      </c>
      <c r="B7035" s="15">
        <f>'EstRev 5-10'!G261</f>
        <v>0</v>
      </c>
      <c r="D7035" s="5" t="s">
        <v>877</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96"/>
  <sheetViews>
    <sheetView showGridLines="0" topLeftCell="A61" zoomScale="149" zoomScaleNormal="149" zoomScalePageLayoutView="149" workbookViewId="0">
      <selection activeCell="A2" sqref="A2"/>
    </sheetView>
  </sheetViews>
  <sheetFormatPr baseColWidth="10" defaultColWidth="9.1640625" defaultRowHeight="10"/>
  <cols>
    <col min="1" max="1" width="49.6640625" style="487" customWidth="1"/>
    <col min="2" max="2" width="4.6640625" style="608" customWidth="1"/>
    <col min="3" max="9" width="13.6640625" style="487" customWidth="1"/>
    <col min="10" max="11" width="13.6640625" style="609" customWidth="1"/>
    <col min="12" max="12" width="13.6640625" style="487" customWidth="1"/>
    <col min="13" max="16384" width="9.1640625" style="487"/>
  </cols>
  <sheetData>
    <row r="1" spans="1:11" ht="12.75" customHeight="1">
      <c r="A1" s="483" t="s">
        <v>47</v>
      </c>
      <c r="B1" s="484"/>
      <c r="C1" s="485" t="s">
        <v>265</v>
      </c>
      <c r="D1" s="486" t="s">
        <v>266</v>
      </c>
      <c r="E1" s="486" t="s">
        <v>504</v>
      </c>
      <c r="F1" s="486" t="s">
        <v>505</v>
      </c>
      <c r="G1" s="486" t="s">
        <v>506</v>
      </c>
      <c r="H1" s="486" t="s">
        <v>507</v>
      </c>
      <c r="I1" s="486" t="s">
        <v>508</v>
      </c>
      <c r="J1" s="486" t="s">
        <v>509</v>
      </c>
      <c r="K1" s="486" t="s">
        <v>510</v>
      </c>
    </row>
    <row r="2" spans="1:11" ht="36" customHeight="1">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
      <c r="A3" s="642" t="s">
        <v>890</v>
      </c>
      <c r="B3" s="492"/>
      <c r="C3" s="493">
        <v>1383611</v>
      </c>
      <c r="D3" s="493">
        <v>720786</v>
      </c>
      <c r="E3" s="493">
        <v>4360737</v>
      </c>
      <c r="F3" s="493">
        <v>2331328</v>
      </c>
      <c r="G3" s="493">
        <v>605289</v>
      </c>
      <c r="H3" s="493">
        <v>707788</v>
      </c>
      <c r="I3" s="493">
        <v>10287270</v>
      </c>
      <c r="J3" s="493">
        <v>402139</v>
      </c>
      <c r="K3" s="493">
        <v>-4743</v>
      </c>
    </row>
    <row r="4" spans="1:11" s="498" customFormat="1" ht="18" customHeight="1">
      <c r="A4" s="624" t="s">
        <v>274</v>
      </c>
      <c r="B4" s="625"/>
      <c r="C4" s="495"/>
      <c r="D4" s="495"/>
      <c r="E4" s="495"/>
      <c r="F4" s="495"/>
      <c r="G4" s="495"/>
      <c r="H4" s="495"/>
      <c r="I4" s="496"/>
      <c r="J4" s="496"/>
      <c r="K4" s="497"/>
    </row>
    <row r="5" spans="1:11" s="494" customFormat="1" ht="12.75" customHeight="1">
      <c r="A5" s="626" t="s">
        <v>350</v>
      </c>
      <c r="B5" s="627">
        <v>1000</v>
      </c>
      <c r="C5" s="499">
        <f>'EstRev 5-10'!C109</f>
        <v>26876300</v>
      </c>
      <c r="D5" s="499">
        <f>'EstRev 5-10'!D109</f>
        <v>3413300</v>
      </c>
      <c r="E5" s="499">
        <f>'EstRev 5-10'!E109</f>
        <v>7245400</v>
      </c>
      <c r="F5" s="499">
        <f>'EstRev 5-10'!F109</f>
        <v>425200</v>
      </c>
      <c r="G5" s="499">
        <f>'EstRev 5-10'!G109</f>
        <v>1491200</v>
      </c>
      <c r="H5" s="499">
        <f>'EstRev 5-10'!H109</f>
        <v>16500</v>
      </c>
      <c r="I5" s="499">
        <f>'EstRev 5-10'!I109</f>
        <v>175900</v>
      </c>
      <c r="J5" s="499">
        <f>'EstRev 5-10'!J109</f>
        <v>354400</v>
      </c>
      <c r="K5" s="499">
        <f>'EstRev 5-10'!K109</f>
        <v>4900</v>
      </c>
    </row>
    <row r="6" spans="1:11" s="494" customFormat="1" ht="26">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c r="A7" s="630" t="s">
        <v>526</v>
      </c>
      <c r="B7" s="629">
        <v>3000</v>
      </c>
      <c r="C7" s="499">
        <f>'EstRev 5-10'!C169</f>
        <v>7441800</v>
      </c>
      <c r="D7" s="499">
        <f>'EstRev 5-10'!D169</f>
        <v>0</v>
      </c>
      <c r="E7" s="499">
        <f>'EstRev 5-10'!E169</f>
        <v>0</v>
      </c>
      <c r="F7" s="499">
        <f>'EstRev 5-10'!F169</f>
        <v>1111800</v>
      </c>
      <c r="G7" s="499">
        <f>'EstRev 5-10'!G169</f>
        <v>0</v>
      </c>
      <c r="H7" s="499">
        <f>'EstRev 5-10'!H169</f>
        <v>0</v>
      </c>
      <c r="I7" s="499">
        <f>'EstRev 5-10'!I169</f>
        <v>0</v>
      </c>
      <c r="J7" s="499">
        <f>'EstRev 5-10'!J169</f>
        <v>0</v>
      </c>
      <c r="K7" s="499">
        <f>'EstRev 5-10'!K169</f>
        <v>0</v>
      </c>
    </row>
    <row r="8" spans="1:11" s="502" customFormat="1" ht="12.75" customHeight="1">
      <c r="A8" s="630" t="s">
        <v>527</v>
      </c>
      <c r="B8" s="631">
        <v>4000</v>
      </c>
      <c r="C8" s="501">
        <f>'EstRev 5-10'!C266</f>
        <v>2479800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 thickBot="1">
      <c r="A9" s="503" t="s">
        <v>775</v>
      </c>
      <c r="B9" s="504"/>
      <c r="C9" s="505">
        <f>SUM(C5:C8)</f>
        <v>36797900</v>
      </c>
      <c r="D9" s="505">
        <f t="shared" ref="D9:K9" si="0">SUM(D5:D8)</f>
        <v>3413300</v>
      </c>
      <c r="E9" s="505">
        <f t="shared" si="0"/>
        <v>7245400</v>
      </c>
      <c r="F9" s="505">
        <f t="shared" si="0"/>
        <v>1537000</v>
      </c>
      <c r="G9" s="505">
        <f t="shared" si="0"/>
        <v>1491200</v>
      </c>
      <c r="H9" s="505">
        <f t="shared" si="0"/>
        <v>16500</v>
      </c>
      <c r="I9" s="505">
        <f t="shared" si="0"/>
        <v>175900</v>
      </c>
      <c r="J9" s="505">
        <f t="shared" si="0"/>
        <v>354400</v>
      </c>
      <c r="K9" s="505">
        <f t="shared" si="0"/>
        <v>4900</v>
      </c>
    </row>
    <row r="10" spans="1:11" s="502" customFormat="1" ht="18" thickTop="1" thickBot="1">
      <c r="A10" s="506" t="s">
        <v>776</v>
      </c>
      <c r="B10" s="507">
        <v>3998</v>
      </c>
      <c r="C10" s="508"/>
      <c r="D10" s="508"/>
      <c r="E10" s="508"/>
      <c r="F10" s="508"/>
      <c r="G10" s="508"/>
      <c r="H10" s="508"/>
      <c r="I10" s="509"/>
      <c r="J10" s="508"/>
      <c r="K10" s="508"/>
    </row>
    <row r="11" spans="1:11" s="502" customFormat="1" ht="12.75" customHeight="1" thickTop="1" thickBot="1">
      <c r="A11" s="503" t="s">
        <v>525</v>
      </c>
      <c r="B11" s="510"/>
      <c r="C11" s="511">
        <f>SUM(C9:C10)</f>
        <v>36797900</v>
      </c>
      <c r="D11" s="511">
        <f t="shared" ref="D11:K11" si="1">SUM(D9:D10)</f>
        <v>3413300</v>
      </c>
      <c r="E11" s="511">
        <f t="shared" si="1"/>
        <v>7245400</v>
      </c>
      <c r="F11" s="511">
        <f t="shared" si="1"/>
        <v>1537000</v>
      </c>
      <c r="G11" s="511">
        <f t="shared" si="1"/>
        <v>1491200</v>
      </c>
      <c r="H11" s="511">
        <f t="shared" si="1"/>
        <v>16500</v>
      </c>
      <c r="I11" s="511">
        <f t="shared" si="1"/>
        <v>175900</v>
      </c>
      <c r="J11" s="511">
        <f t="shared" si="1"/>
        <v>354400</v>
      </c>
      <c r="K11" s="511">
        <f t="shared" si="1"/>
        <v>4900</v>
      </c>
    </row>
    <row r="12" spans="1:11" ht="18" customHeight="1" thickTop="1">
      <c r="A12" s="632" t="s">
        <v>304</v>
      </c>
      <c r="B12" s="633"/>
      <c r="C12" s="512"/>
      <c r="D12" s="512"/>
      <c r="E12" s="512"/>
      <c r="F12" s="512"/>
      <c r="G12" s="512"/>
      <c r="H12" s="512"/>
      <c r="I12" s="513"/>
      <c r="J12" s="513"/>
      <c r="K12" s="514"/>
    </row>
    <row r="13" spans="1:11" ht="12.75" customHeight="1">
      <c r="A13" s="634" t="s">
        <v>285</v>
      </c>
      <c r="B13" s="635" t="s">
        <v>275</v>
      </c>
      <c r="C13" s="515">
        <f>'EstExp 11-17'!K33</f>
        <v>24925300</v>
      </c>
      <c r="D13" s="516"/>
      <c r="E13" s="516"/>
      <c r="F13" s="516"/>
      <c r="G13" s="517">
        <f>'EstExp 11-17'!K229</f>
        <v>487500</v>
      </c>
      <c r="H13" s="518"/>
      <c r="I13" s="516"/>
      <c r="J13" s="516"/>
      <c r="K13" s="516"/>
    </row>
    <row r="14" spans="1:11" ht="12.75" customHeight="1">
      <c r="A14" s="630" t="s">
        <v>153</v>
      </c>
      <c r="B14" s="636">
        <v>2000</v>
      </c>
      <c r="C14" s="519">
        <f>'EstExp 11-17'!K74</f>
        <v>9509700</v>
      </c>
      <c r="D14" s="501">
        <f>'EstExp 11-17'!K129</f>
        <v>3353900</v>
      </c>
      <c r="E14" s="520"/>
      <c r="F14" s="501">
        <f>'EstExp 11-17'!K184</f>
        <v>2140100</v>
      </c>
      <c r="G14" s="501">
        <f>'EstExp 11-17'!K279</f>
        <v>651500</v>
      </c>
      <c r="H14" s="501">
        <f>'EstExp 11-17'!K303</f>
        <v>150000</v>
      </c>
      <c r="I14" s="520"/>
      <c r="J14" s="501">
        <f>'EstExp 11-17'!K330</f>
        <v>352500</v>
      </c>
      <c r="K14" s="501">
        <f>'EstExp 11-17'!K352</f>
        <v>0</v>
      </c>
    </row>
    <row r="15" spans="1:11" ht="12.75" customHeight="1">
      <c r="A15" s="630" t="s">
        <v>597</v>
      </c>
      <c r="B15" s="636">
        <v>3000</v>
      </c>
      <c r="C15" s="519">
        <f>'EstExp 11-17'!K75</f>
        <v>106100</v>
      </c>
      <c r="D15" s="501">
        <f>'EstExp 11-17'!K130</f>
        <v>0</v>
      </c>
      <c r="E15" s="520"/>
      <c r="F15" s="501">
        <f>'EstExp 11-17'!K185</f>
        <v>0</v>
      </c>
      <c r="G15" s="501">
        <f>'EstExp 11-17'!K280</f>
        <v>3100</v>
      </c>
      <c r="H15" s="521"/>
      <c r="I15" s="520"/>
      <c r="J15" s="522"/>
      <c r="K15" s="521"/>
    </row>
    <row r="16" spans="1:11" s="502" customFormat="1" ht="12.75" customHeight="1">
      <c r="A16" s="630" t="s">
        <v>60</v>
      </c>
      <c r="B16" s="636">
        <v>4000</v>
      </c>
      <c r="C16" s="519">
        <f>'EstExp 11-17'!K102</f>
        <v>1889200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c r="A17" s="630" t="s">
        <v>165</v>
      </c>
      <c r="B17" s="636">
        <v>5000</v>
      </c>
      <c r="C17" s="519">
        <f>'EstExp 11-17'!K112</f>
        <v>0</v>
      </c>
      <c r="D17" s="501">
        <f>'EstExp 11-17'!K149</f>
        <v>0</v>
      </c>
      <c r="E17" s="519">
        <f>'EstExp 11-17'!K172</f>
        <v>7067000</v>
      </c>
      <c r="F17" s="501">
        <f>'EstExp 11-17'!K208</f>
        <v>0</v>
      </c>
      <c r="G17" s="501">
        <f>'EstExp 11-17'!K293</f>
        <v>0</v>
      </c>
      <c r="H17" s="521"/>
      <c r="I17" s="520"/>
      <c r="J17" s="501">
        <f>'EstExp 11-17'!K340</f>
        <v>0</v>
      </c>
      <c r="K17" s="501">
        <f>'EstExp 11-17'!K365</f>
        <v>0</v>
      </c>
    </row>
    <row r="18" spans="1:11" ht="12.75" customHeight="1">
      <c r="A18" s="630" t="s">
        <v>455</v>
      </c>
      <c r="B18" s="637">
        <v>6000</v>
      </c>
      <c r="C18" s="519">
        <f>'EstExp 11-17'!K113</f>
        <v>350000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c r="A19" s="503" t="s">
        <v>777</v>
      </c>
      <c r="B19" s="524"/>
      <c r="C19" s="525">
        <f t="shared" ref="C19:H19" si="2">SUM(C13:C18)</f>
        <v>36780300</v>
      </c>
      <c r="D19" s="525">
        <f t="shared" si="2"/>
        <v>3353900</v>
      </c>
      <c r="E19" s="525">
        <f t="shared" si="2"/>
        <v>7067000</v>
      </c>
      <c r="F19" s="525">
        <f t="shared" si="2"/>
        <v>2140100</v>
      </c>
      <c r="G19" s="525">
        <f t="shared" si="2"/>
        <v>1142100</v>
      </c>
      <c r="H19" s="525">
        <f t="shared" si="2"/>
        <v>150000</v>
      </c>
      <c r="I19" s="520"/>
      <c r="J19" s="505">
        <f>SUM(J13:J18)</f>
        <v>352500</v>
      </c>
      <c r="K19" s="525">
        <f>SUM(K13:K18)</f>
        <v>0</v>
      </c>
    </row>
    <row r="20" spans="1:11" ht="19" thickTop="1" thickBot="1">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c r="A21" s="503" t="s">
        <v>410</v>
      </c>
      <c r="B21" s="529"/>
      <c r="C21" s="528">
        <f t="shared" ref="C21:H21" si="4">SUM(C19:C20)</f>
        <v>36780300</v>
      </c>
      <c r="D21" s="528">
        <f t="shared" si="4"/>
        <v>3353900</v>
      </c>
      <c r="E21" s="528">
        <f t="shared" si="4"/>
        <v>7067000</v>
      </c>
      <c r="F21" s="528">
        <f t="shared" si="4"/>
        <v>2140100</v>
      </c>
      <c r="G21" s="528">
        <f t="shared" si="4"/>
        <v>1142100</v>
      </c>
      <c r="H21" s="528">
        <f t="shared" si="4"/>
        <v>150000</v>
      </c>
      <c r="I21" s="520"/>
      <c r="J21" s="528">
        <f>SUM(J19:J20)</f>
        <v>352500</v>
      </c>
      <c r="K21" s="528">
        <f>SUM(K19:K20)</f>
        <v>0</v>
      </c>
    </row>
    <row r="22" spans="1:11" ht="21.75" customHeight="1" thickTop="1">
      <c r="A22" s="530" t="s">
        <v>528</v>
      </c>
      <c r="B22" s="531"/>
      <c r="C22" s="532">
        <f>C9-C19</f>
        <v>17600</v>
      </c>
      <c r="D22" s="532">
        <f t="shared" ref="D22:K22" si="5">D9-D19</f>
        <v>59400</v>
      </c>
      <c r="E22" s="532">
        <f t="shared" si="5"/>
        <v>178400</v>
      </c>
      <c r="F22" s="532">
        <f t="shared" si="5"/>
        <v>-603100</v>
      </c>
      <c r="G22" s="532">
        <f t="shared" si="5"/>
        <v>349100</v>
      </c>
      <c r="H22" s="532">
        <f t="shared" si="5"/>
        <v>-133500</v>
      </c>
      <c r="I22" s="532">
        <f t="shared" si="5"/>
        <v>175900</v>
      </c>
      <c r="J22" s="532">
        <f t="shared" si="5"/>
        <v>1900</v>
      </c>
      <c r="K22" s="532">
        <f t="shared" si="5"/>
        <v>4900</v>
      </c>
    </row>
    <row r="23" spans="1:11" s="536" customFormat="1" ht="18" customHeight="1">
      <c r="A23" s="638" t="s">
        <v>382</v>
      </c>
      <c r="B23" s="533"/>
      <c r="C23" s="534"/>
      <c r="D23" s="534"/>
      <c r="E23" s="534"/>
      <c r="F23" s="534"/>
      <c r="G23" s="534"/>
      <c r="H23" s="534"/>
      <c r="I23" s="534"/>
      <c r="J23" s="534"/>
      <c r="K23" s="535"/>
    </row>
    <row r="24" spans="1:11" ht="12.75" customHeight="1">
      <c r="A24" s="639" t="s">
        <v>383</v>
      </c>
      <c r="B24" s="537"/>
      <c r="C24" s="538"/>
      <c r="D24" s="538"/>
      <c r="E24" s="538"/>
      <c r="F24" s="538"/>
      <c r="G24" s="538"/>
      <c r="H24" s="538"/>
      <c r="I24" s="538"/>
      <c r="J24" s="538"/>
      <c r="K24" s="538"/>
    </row>
    <row r="25" spans="1:11" ht="12.75" customHeight="1">
      <c r="A25" s="640" t="s">
        <v>365</v>
      </c>
      <c r="B25" s="539"/>
      <c r="C25" s="538"/>
      <c r="D25" s="538"/>
      <c r="E25" s="538"/>
      <c r="F25" s="538"/>
      <c r="G25" s="538"/>
      <c r="H25" s="538"/>
      <c r="I25" s="538"/>
      <c r="J25" s="538"/>
      <c r="K25" s="538"/>
    </row>
    <row r="26" spans="1:11" ht="17">
      <c r="A26" s="540" t="s">
        <v>779</v>
      </c>
      <c r="B26" s="541">
        <v>7110</v>
      </c>
      <c r="C26" s="542"/>
      <c r="D26" s="543"/>
      <c r="E26" s="543"/>
      <c r="F26" s="543"/>
      <c r="G26" s="543"/>
      <c r="H26" s="543"/>
      <c r="I26" s="543"/>
      <c r="J26" s="543"/>
      <c r="K26" s="543"/>
    </row>
    <row r="27" spans="1:11" ht="17">
      <c r="A27" s="540" t="s">
        <v>780</v>
      </c>
      <c r="B27" s="541" t="s">
        <v>669</v>
      </c>
      <c r="C27" s="542">
        <v>0</v>
      </c>
      <c r="D27" s="544"/>
      <c r="E27" s="544"/>
      <c r="F27" s="544"/>
      <c r="G27" s="544"/>
      <c r="H27" s="544"/>
      <c r="I27" s="543"/>
      <c r="J27" s="544"/>
      <c r="K27" s="544"/>
    </row>
    <row r="28" spans="1:11" ht="12">
      <c r="A28" s="540" t="s">
        <v>364</v>
      </c>
      <c r="B28" s="541">
        <v>7120</v>
      </c>
      <c r="C28" s="542"/>
      <c r="D28" s="545"/>
      <c r="E28" s="544"/>
      <c r="F28" s="546"/>
      <c r="G28" s="545"/>
      <c r="H28" s="546">
        <v>0</v>
      </c>
      <c r="I28" s="538"/>
      <c r="J28" s="546"/>
      <c r="K28" s="546"/>
    </row>
    <row r="29" spans="1:11" ht="12">
      <c r="A29" s="540" t="s">
        <v>98</v>
      </c>
      <c r="B29" s="547">
        <v>7130</v>
      </c>
      <c r="C29" s="542">
        <v>350000</v>
      </c>
      <c r="D29" s="548"/>
      <c r="E29" s="549"/>
      <c r="F29" s="548">
        <v>-350000</v>
      </c>
      <c r="G29" s="538"/>
      <c r="H29" s="538"/>
      <c r="I29" s="538"/>
      <c r="J29" s="538"/>
      <c r="K29" s="538"/>
    </row>
    <row r="30" spans="1:11" ht="12">
      <c r="A30" s="540" t="s">
        <v>367</v>
      </c>
      <c r="B30" s="547">
        <v>7140</v>
      </c>
      <c r="C30" s="542">
        <v>0</v>
      </c>
      <c r="D30" s="542"/>
      <c r="E30" s="550"/>
      <c r="F30" s="542"/>
      <c r="G30" s="542"/>
      <c r="H30" s="542"/>
      <c r="I30" s="542"/>
      <c r="J30" s="542"/>
      <c r="K30" s="542"/>
    </row>
    <row r="31" spans="1:11" ht="12">
      <c r="A31" s="540" t="s">
        <v>369</v>
      </c>
      <c r="B31" s="541">
        <v>7150</v>
      </c>
      <c r="C31" s="538"/>
      <c r="D31" s="551">
        <f>H54</f>
        <v>0</v>
      </c>
      <c r="E31" s="552"/>
      <c r="F31" s="553"/>
      <c r="G31" s="538"/>
      <c r="H31" s="538"/>
      <c r="I31" s="538"/>
      <c r="J31" s="538"/>
      <c r="K31" s="538"/>
    </row>
    <row r="32" spans="1:11" ht="17">
      <c r="A32" s="554" t="s">
        <v>859</v>
      </c>
      <c r="B32" s="201">
        <v>7160</v>
      </c>
      <c r="C32" s="538"/>
      <c r="D32" s="555">
        <f>K55</f>
        <v>0</v>
      </c>
      <c r="E32" s="556"/>
      <c r="F32" s="538"/>
      <c r="G32" s="538"/>
      <c r="H32" s="538"/>
      <c r="I32" s="538"/>
      <c r="J32" s="538"/>
      <c r="K32" s="538"/>
    </row>
    <row r="33" spans="1:11" ht="29">
      <c r="A33" s="557" t="s">
        <v>781</v>
      </c>
      <c r="B33" s="201">
        <v>7170</v>
      </c>
      <c r="C33" s="538"/>
      <c r="D33" s="552"/>
      <c r="E33" s="555">
        <f>K56</f>
        <v>0</v>
      </c>
      <c r="F33" s="538"/>
      <c r="G33" s="538"/>
      <c r="H33" s="538"/>
      <c r="I33" s="538"/>
      <c r="J33" s="538"/>
      <c r="K33" s="538"/>
    </row>
    <row r="34" spans="1:11" ht="12.75" customHeight="1">
      <c r="A34" s="558" t="s">
        <v>277</v>
      </c>
      <c r="B34" s="559"/>
      <c r="C34" s="543"/>
      <c r="D34" s="560"/>
      <c r="E34" s="561"/>
      <c r="F34" s="543"/>
      <c r="G34" s="543"/>
      <c r="H34" s="543"/>
      <c r="I34" s="543"/>
      <c r="J34" s="543"/>
      <c r="K34" s="543"/>
    </row>
    <row r="35" spans="1:11" ht="17">
      <c r="A35" s="562" t="s">
        <v>782</v>
      </c>
      <c r="B35" s="563">
        <v>7210</v>
      </c>
      <c r="C35" s="544"/>
      <c r="D35" s="544"/>
      <c r="E35" s="544"/>
      <c r="F35" s="544"/>
      <c r="G35" s="543"/>
      <c r="H35" s="544">
        <v>0</v>
      </c>
      <c r="I35" s="544">
        <v>0</v>
      </c>
      <c r="J35" s="564"/>
      <c r="K35" s="544">
        <v>0</v>
      </c>
    </row>
    <row r="36" spans="1:11" ht="12" customHeight="1">
      <c r="A36" s="562" t="s">
        <v>482</v>
      </c>
      <c r="B36" s="563">
        <v>7220</v>
      </c>
      <c r="C36" s="544"/>
      <c r="D36" s="544"/>
      <c r="E36" s="544"/>
      <c r="F36" s="544"/>
      <c r="G36" s="543"/>
      <c r="H36" s="544">
        <v>0</v>
      </c>
      <c r="I36" s="544"/>
      <c r="J36" s="564"/>
      <c r="K36" s="544">
        <v>0</v>
      </c>
    </row>
    <row r="37" spans="1:11" ht="12" customHeight="1">
      <c r="A37" s="562" t="s">
        <v>477</v>
      </c>
      <c r="B37" s="563">
        <v>7230</v>
      </c>
      <c r="C37" s="544"/>
      <c r="D37" s="544"/>
      <c r="E37" s="544">
        <v>0</v>
      </c>
      <c r="F37" s="544"/>
      <c r="G37" s="543"/>
      <c r="H37" s="544">
        <v>0</v>
      </c>
      <c r="I37" s="544">
        <v>0</v>
      </c>
      <c r="J37" s="564"/>
      <c r="K37" s="544">
        <v>0</v>
      </c>
    </row>
    <row r="38" spans="1:11" ht="17">
      <c r="A38" s="562" t="s">
        <v>783</v>
      </c>
      <c r="B38" s="565">
        <v>7300</v>
      </c>
      <c r="C38" s="544"/>
      <c r="D38" s="544"/>
      <c r="E38" s="564"/>
      <c r="F38" s="544"/>
      <c r="G38" s="544"/>
      <c r="H38" s="544"/>
      <c r="I38" s="543"/>
      <c r="J38" s="544"/>
      <c r="K38" s="544"/>
    </row>
    <row r="39" spans="1:11" ht="12" customHeight="1">
      <c r="A39" s="562" t="s">
        <v>400</v>
      </c>
      <c r="B39" s="565">
        <v>7400</v>
      </c>
      <c r="C39" s="566"/>
      <c r="D39" s="566"/>
      <c r="E39" s="567">
        <f>SUM(C57:H60)</f>
        <v>0</v>
      </c>
      <c r="F39" s="568"/>
      <c r="G39" s="568"/>
      <c r="H39" s="568"/>
      <c r="I39" s="569"/>
      <c r="J39" s="543"/>
      <c r="K39" s="543"/>
    </row>
    <row r="40" spans="1:11" ht="12" customHeight="1">
      <c r="A40" s="562" t="s">
        <v>479</v>
      </c>
      <c r="B40" s="570">
        <v>7500</v>
      </c>
      <c r="C40" s="571"/>
      <c r="D40" s="571"/>
      <c r="E40" s="567">
        <f>SUM(C61:H64)</f>
        <v>0</v>
      </c>
      <c r="F40" s="543"/>
      <c r="G40" s="543"/>
      <c r="H40" s="543"/>
      <c r="I40" s="543"/>
      <c r="J40" s="543"/>
      <c r="K40" s="543"/>
    </row>
    <row r="41" spans="1:11" ht="12" customHeight="1">
      <c r="A41" s="562" t="s">
        <v>241</v>
      </c>
      <c r="B41" s="570">
        <v>7600</v>
      </c>
      <c r="C41" s="543"/>
      <c r="D41" s="543"/>
      <c r="E41" s="567">
        <f>SUM(C65:D68)</f>
        <v>0</v>
      </c>
      <c r="F41" s="543"/>
      <c r="G41" s="543"/>
      <c r="H41" s="543"/>
      <c r="I41" s="543"/>
      <c r="J41" s="543"/>
      <c r="K41" s="543"/>
    </row>
    <row r="42" spans="1:11" ht="12" customHeight="1">
      <c r="A42" s="562" t="s">
        <v>480</v>
      </c>
      <c r="B42" s="570">
        <v>7700</v>
      </c>
      <c r="C42" s="543"/>
      <c r="D42" s="543"/>
      <c r="E42" s="567">
        <f>SUM(C69:D72)</f>
        <v>0</v>
      </c>
      <c r="F42" s="543"/>
      <c r="G42" s="543"/>
      <c r="H42" s="543"/>
      <c r="I42" s="543"/>
      <c r="J42" s="543"/>
      <c r="K42" s="543"/>
    </row>
    <row r="43" spans="1:11" ht="12" customHeight="1">
      <c r="A43" s="562" t="s">
        <v>368</v>
      </c>
      <c r="B43" s="570">
        <v>7800</v>
      </c>
      <c r="C43" s="543"/>
      <c r="D43" s="543"/>
      <c r="E43" s="543"/>
      <c r="F43" s="543"/>
      <c r="G43" s="543"/>
      <c r="H43" s="567">
        <f>SUM(C73:D76)</f>
        <v>0</v>
      </c>
      <c r="I43" s="543"/>
      <c r="J43" s="543"/>
      <c r="K43" s="543"/>
    </row>
    <row r="44" spans="1:11" ht="12" customHeight="1">
      <c r="A44" s="572" t="s">
        <v>478</v>
      </c>
      <c r="B44" s="570">
        <v>7900</v>
      </c>
      <c r="C44" s="564"/>
      <c r="D44" s="564"/>
      <c r="E44" s="564"/>
      <c r="F44" s="564"/>
      <c r="G44" s="564"/>
      <c r="H44" s="564"/>
      <c r="I44" s="543"/>
      <c r="J44" s="543"/>
      <c r="K44" s="564"/>
    </row>
    <row r="45" spans="1:11" ht="12" customHeight="1">
      <c r="A45" s="562" t="s">
        <v>428</v>
      </c>
      <c r="B45" s="570">
        <v>7990</v>
      </c>
      <c r="C45" s="544"/>
      <c r="D45" s="544"/>
      <c r="E45" s="544"/>
      <c r="F45" s="544"/>
      <c r="G45" s="544"/>
      <c r="H45" s="544"/>
      <c r="I45" s="544"/>
      <c r="J45" s="544"/>
      <c r="K45" s="544"/>
    </row>
    <row r="46" spans="1:11" ht="14.25" customHeight="1" thickBot="1">
      <c r="A46" s="573" t="s">
        <v>784</v>
      </c>
      <c r="B46" s="574"/>
      <c r="C46" s="575">
        <f>SUM(C26:C45)</f>
        <v>350000</v>
      </c>
      <c r="D46" s="575">
        <f t="shared" ref="D46:K46" si="6">SUM(D26:D45)</f>
        <v>0</v>
      </c>
      <c r="E46" s="575">
        <f t="shared" si="6"/>
        <v>0</v>
      </c>
      <c r="F46" s="575">
        <f t="shared" si="6"/>
        <v>-350000</v>
      </c>
      <c r="G46" s="575">
        <f t="shared" si="6"/>
        <v>0</v>
      </c>
      <c r="H46" s="575">
        <f t="shared" si="6"/>
        <v>0</v>
      </c>
      <c r="I46" s="575">
        <f t="shared" si="6"/>
        <v>0</v>
      </c>
      <c r="J46" s="575">
        <f t="shared" si="6"/>
        <v>0</v>
      </c>
      <c r="K46" s="575">
        <f t="shared" si="6"/>
        <v>0</v>
      </c>
    </row>
    <row r="47" spans="1:11" ht="12.75" customHeight="1" thickTop="1">
      <c r="A47" s="641" t="s">
        <v>384</v>
      </c>
      <c r="B47" s="576"/>
      <c r="C47" s="577"/>
      <c r="D47" s="577"/>
      <c r="E47" s="577"/>
      <c r="F47" s="577"/>
      <c r="G47" s="577"/>
      <c r="H47" s="578"/>
      <c r="I47" s="577"/>
      <c r="J47" s="578"/>
      <c r="K47" s="577"/>
    </row>
    <row r="48" spans="1:11" ht="0.75" customHeight="1">
      <c r="A48" s="579"/>
      <c r="B48" s="580"/>
      <c r="C48" s="581"/>
      <c r="D48" s="581"/>
      <c r="E48" s="581"/>
      <c r="F48" s="581"/>
      <c r="G48" s="581"/>
      <c r="H48" s="578"/>
      <c r="I48" s="581"/>
      <c r="J48" s="578"/>
      <c r="K48" s="581"/>
    </row>
    <row r="49" spans="1:11" ht="12.75" customHeight="1">
      <c r="A49" s="472" t="s">
        <v>366</v>
      </c>
      <c r="B49" s="582"/>
      <c r="C49" s="581"/>
      <c r="D49" s="583"/>
      <c r="E49" s="581"/>
      <c r="F49" s="581"/>
      <c r="G49" s="581"/>
      <c r="H49" s="578"/>
      <c r="I49" s="581"/>
      <c r="J49" s="578"/>
      <c r="K49" s="581"/>
    </row>
    <row r="50" spans="1:11" ht="16">
      <c r="A50" s="584" t="s">
        <v>785</v>
      </c>
      <c r="B50" s="292" t="s">
        <v>132</v>
      </c>
      <c r="C50" s="581"/>
      <c r="D50" s="581"/>
      <c r="E50" s="581"/>
      <c r="F50" s="581"/>
      <c r="G50" s="581"/>
      <c r="H50" s="578"/>
      <c r="I50" s="567">
        <f>SUM(C26,C27,D27,E27,F27,G27,H27,J27,K27)</f>
        <v>0</v>
      </c>
      <c r="J50" s="578"/>
      <c r="K50" s="581"/>
    </row>
    <row r="51" spans="1:11" ht="12">
      <c r="A51" s="585" t="s">
        <v>364</v>
      </c>
      <c r="B51" s="586" t="s">
        <v>133</v>
      </c>
      <c r="C51" s="581"/>
      <c r="D51" s="581"/>
      <c r="E51" s="581"/>
      <c r="F51" s="581"/>
      <c r="G51" s="581"/>
      <c r="H51" s="578"/>
      <c r="I51" s="587">
        <f>SUM(C28:K28)</f>
        <v>0</v>
      </c>
      <c r="J51" s="578"/>
      <c r="K51" s="581"/>
    </row>
    <row r="52" spans="1:11" ht="12">
      <c r="A52" s="588" t="s">
        <v>98</v>
      </c>
      <c r="B52" s="287" t="s">
        <v>301</v>
      </c>
      <c r="C52" s="589"/>
      <c r="D52" s="589"/>
      <c r="E52" s="581"/>
      <c r="F52" s="589"/>
      <c r="G52" s="581"/>
      <c r="H52" s="578"/>
      <c r="I52" s="590"/>
      <c r="J52" s="578"/>
      <c r="K52" s="581"/>
    </row>
    <row r="53" spans="1:11" ht="16">
      <c r="A53" s="588" t="s">
        <v>786</v>
      </c>
      <c r="B53" s="591" t="s">
        <v>302</v>
      </c>
      <c r="C53" s="592"/>
      <c r="D53" s="592"/>
      <c r="E53" s="592"/>
      <c r="F53" s="592"/>
      <c r="G53" s="592"/>
      <c r="H53" s="592"/>
      <c r="I53" s="581"/>
      <c r="J53" s="592"/>
      <c r="K53" s="581"/>
    </row>
    <row r="54" spans="1:11" ht="12">
      <c r="A54" s="572" t="s">
        <v>369</v>
      </c>
      <c r="B54" s="593" t="s">
        <v>72</v>
      </c>
      <c r="C54" s="581"/>
      <c r="D54" s="581"/>
      <c r="E54" s="581"/>
      <c r="F54" s="581"/>
      <c r="G54" s="581"/>
      <c r="H54" s="592"/>
      <c r="I54" s="581"/>
      <c r="J54" s="578"/>
      <c r="K54" s="594"/>
    </row>
    <row r="55" spans="1:11" ht="17">
      <c r="A55" s="554" t="s">
        <v>858</v>
      </c>
      <c r="B55" s="593" t="s">
        <v>73</v>
      </c>
      <c r="C55" s="581"/>
      <c r="D55" s="581"/>
      <c r="E55" s="581"/>
      <c r="F55" s="581"/>
      <c r="G55" s="581"/>
      <c r="H55" s="578"/>
      <c r="I55" s="581"/>
      <c r="J55" s="578"/>
      <c r="K55" s="595"/>
    </row>
    <row r="56" spans="1:11" ht="29">
      <c r="A56" s="557" t="s">
        <v>860</v>
      </c>
      <c r="B56" s="593" t="s">
        <v>74</v>
      </c>
      <c r="C56" s="581"/>
      <c r="D56" s="581"/>
      <c r="E56" s="581"/>
      <c r="F56" s="581"/>
      <c r="G56" s="581"/>
      <c r="H56" s="578"/>
      <c r="I56" s="581"/>
      <c r="J56" s="578"/>
      <c r="K56" s="595"/>
    </row>
    <row r="57" spans="1:11" ht="12">
      <c r="A57" s="596" t="s">
        <v>624</v>
      </c>
      <c r="B57" s="593" t="s">
        <v>633</v>
      </c>
      <c r="C57" s="592"/>
      <c r="D57" s="592"/>
      <c r="E57" s="581"/>
      <c r="F57" s="581"/>
      <c r="G57" s="581"/>
      <c r="H57" s="592"/>
      <c r="I57" s="581"/>
      <c r="J57" s="578"/>
      <c r="K57" s="581"/>
    </row>
    <row r="58" spans="1:11" ht="12">
      <c r="A58" s="597" t="s">
        <v>625</v>
      </c>
      <c r="B58" s="593" t="s">
        <v>634</v>
      </c>
      <c r="C58" s="592"/>
      <c r="D58" s="592"/>
      <c r="E58" s="581"/>
      <c r="F58" s="581"/>
      <c r="G58" s="581"/>
      <c r="H58" s="592"/>
      <c r="I58" s="581"/>
      <c r="J58" s="578"/>
      <c r="K58" s="581"/>
    </row>
    <row r="59" spans="1:11" ht="12">
      <c r="A59" s="598" t="s">
        <v>626</v>
      </c>
      <c r="B59" s="593" t="s">
        <v>635</v>
      </c>
      <c r="C59" s="592"/>
      <c r="D59" s="592"/>
      <c r="E59" s="581"/>
      <c r="F59" s="581"/>
      <c r="G59" s="581"/>
      <c r="H59" s="592"/>
      <c r="I59" s="581"/>
      <c r="J59" s="578"/>
      <c r="K59" s="581"/>
    </row>
    <row r="60" spans="1:11" ht="12">
      <c r="A60" s="597" t="s">
        <v>627</v>
      </c>
      <c r="B60" s="593" t="s">
        <v>636</v>
      </c>
      <c r="C60" s="592">
        <v>0</v>
      </c>
      <c r="D60" s="592"/>
      <c r="E60" s="581"/>
      <c r="F60" s="581"/>
      <c r="G60" s="581"/>
      <c r="H60" s="592"/>
      <c r="I60" s="581"/>
      <c r="J60" s="578"/>
      <c r="K60" s="581"/>
    </row>
    <row r="61" spans="1:11" ht="12">
      <c r="A61" s="598" t="s">
        <v>628</v>
      </c>
      <c r="B61" s="593" t="s">
        <v>637</v>
      </c>
      <c r="C61" s="592"/>
      <c r="D61" s="592"/>
      <c r="E61" s="581"/>
      <c r="F61" s="581"/>
      <c r="G61" s="581"/>
      <c r="H61" s="592"/>
      <c r="I61" s="581"/>
      <c r="J61" s="578"/>
      <c r="K61" s="581"/>
    </row>
    <row r="62" spans="1:11" ht="12">
      <c r="A62" s="599" t="s">
        <v>629</v>
      </c>
      <c r="B62" s="593" t="s">
        <v>638</v>
      </c>
      <c r="C62" s="592"/>
      <c r="D62" s="592"/>
      <c r="E62" s="581"/>
      <c r="F62" s="581"/>
      <c r="G62" s="581"/>
      <c r="H62" s="592"/>
      <c r="I62" s="581"/>
      <c r="J62" s="578"/>
      <c r="K62" s="581"/>
    </row>
    <row r="63" spans="1:11" ht="12">
      <c r="A63" s="598" t="s">
        <v>630</v>
      </c>
      <c r="B63" s="593" t="s">
        <v>639</v>
      </c>
      <c r="C63" s="592"/>
      <c r="D63" s="592"/>
      <c r="E63" s="581"/>
      <c r="F63" s="581"/>
      <c r="G63" s="581"/>
      <c r="H63" s="592"/>
      <c r="I63" s="581"/>
      <c r="J63" s="578"/>
      <c r="K63" s="581"/>
    </row>
    <row r="64" spans="1:11" ht="12">
      <c r="A64" s="597" t="s">
        <v>631</v>
      </c>
      <c r="B64" s="593" t="s">
        <v>640</v>
      </c>
      <c r="C64" s="592">
        <v>0</v>
      </c>
      <c r="D64" s="592"/>
      <c r="E64" s="581"/>
      <c r="F64" s="581"/>
      <c r="G64" s="581"/>
      <c r="H64" s="592"/>
      <c r="I64" s="581"/>
      <c r="J64" s="578"/>
      <c r="K64" s="581"/>
    </row>
    <row r="65" spans="1:11" ht="12">
      <c r="A65" s="598" t="s">
        <v>632</v>
      </c>
      <c r="B65" s="593" t="s">
        <v>641</v>
      </c>
      <c r="C65" s="592"/>
      <c r="D65" s="592"/>
      <c r="E65" s="581"/>
      <c r="F65" s="581"/>
      <c r="G65" s="581"/>
      <c r="H65" s="578"/>
      <c r="I65" s="581"/>
      <c r="J65" s="578"/>
      <c r="K65" s="581"/>
    </row>
    <row r="66" spans="1:11" ht="12">
      <c r="A66" s="597" t="s">
        <v>653</v>
      </c>
      <c r="B66" s="593" t="s">
        <v>642</v>
      </c>
      <c r="C66" s="592"/>
      <c r="D66" s="592"/>
      <c r="E66" s="581"/>
      <c r="F66" s="581"/>
      <c r="G66" s="581"/>
      <c r="H66" s="578"/>
      <c r="I66" s="581"/>
      <c r="J66" s="578"/>
      <c r="K66" s="581"/>
    </row>
    <row r="67" spans="1:11" ht="12">
      <c r="A67" s="598" t="s">
        <v>654</v>
      </c>
      <c r="B67" s="593" t="s">
        <v>643</v>
      </c>
      <c r="C67" s="592"/>
      <c r="D67" s="592"/>
      <c r="E67" s="581"/>
      <c r="F67" s="581"/>
      <c r="G67" s="581"/>
      <c r="H67" s="578"/>
      <c r="I67" s="581"/>
      <c r="J67" s="578"/>
      <c r="K67" s="581"/>
    </row>
    <row r="68" spans="1:11" ht="12">
      <c r="A68" s="597" t="s">
        <v>655</v>
      </c>
      <c r="B68" s="593" t="s">
        <v>644</v>
      </c>
      <c r="C68" s="592"/>
      <c r="D68" s="592"/>
      <c r="E68" s="581"/>
      <c r="F68" s="581"/>
      <c r="G68" s="581"/>
      <c r="H68" s="578"/>
      <c r="I68" s="581"/>
      <c r="J68" s="578"/>
      <c r="K68" s="581"/>
    </row>
    <row r="69" spans="1:11" ht="12">
      <c r="A69" s="598" t="s">
        <v>656</v>
      </c>
      <c r="B69" s="593" t="s">
        <v>645</v>
      </c>
      <c r="C69" s="592"/>
      <c r="D69" s="592"/>
      <c r="E69" s="581"/>
      <c r="F69" s="581"/>
      <c r="G69" s="581"/>
      <c r="H69" s="578"/>
      <c r="I69" s="581"/>
      <c r="J69" s="578"/>
      <c r="K69" s="581"/>
    </row>
    <row r="70" spans="1:11" ht="12">
      <c r="A70" s="597" t="s">
        <v>657</v>
      </c>
      <c r="B70" s="593" t="s">
        <v>646</v>
      </c>
      <c r="C70" s="592"/>
      <c r="D70" s="592"/>
      <c r="E70" s="581"/>
      <c r="F70" s="581"/>
      <c r="G70" s="581"/>
      <c r="H70" s="578"/>
      <c r="I70" s="581"/>
      <c r="J70" s="578"/>
      <c r="K70" s="581"/>
    </row>
    <row r="71" spans="1:11" ht="12">
      <c r="A71" s="599" t="s">
        <v>658</v>
      </c>
      <c r="B71" s="593" t="s">
        <v>647</v>
      </c>
      <c r="C71" s="592"/>
      <c r="D71" s="592"/>
      <c r="E71" s="581"/>
      <c r="F71" s="581"/>
      <c r="G71" s="581"/>
      <c r="H71" s="578"/>
      <c r="I71" s="581"/>
      <c r="J71" s="578"/>
      <c r="K71" s="581"/>
    </row>
    <row r="72" spans="1:11" ht="12">
      <c r="A72" s="597" t="s">
        <v>659</v>
      </c>
      <c r="B72" s="593" t="s">
        <v>648</v>
      </c>
      <c r="C72" s="592"/>
      <c r="D72" s="592"/>
      <c r="E72" s="581"/>
      <c r="F72" s="581"/>
      <c r="G72" s="581"/>
      <c r="H72" s="578"/>
      <c r="I72" s="581"/>
      <c r="J72" s="578"/>
      <c r="K72" s="581"/>
    </row>
    <row r="73" spans="1:11" ht="12">
      <c r="A73" s="598" t="s">
        <v>660</v>
      </c>
      <c r="B73" s="593" t="s">
        <v>649</v>
      </c>
      <c r="C73" s="592"/>
      <c r="D73" s="592"/>
      <c r="E73" s="581"/>
      <c r="F73" s="581"/>
      <c r="G73" s="581"/>
      <c r="H73" s="578"/>
      <c r="I73" s="581"/>
      <c r="J73" s="578"/>
      <c r="K73" s="581"/>
    </row>
    <row r="74" spans="1:11" ht="12">
      <c r="A74" s="598" t="s">
        <v>661</v>
      </c>
      <c r="B74" s="593" t="s">
        <v>650</v>
      </c>
      <c r="C74" s="592"/>
      <c r="D74" s="592"/>
      <c r="E74" s="581"/>
      <c r="F74" s="581"/>
      <c r="G74" s="581"/>
      <c r="H74" s="578"/>
      <c r="I74" s="581"/>
      <c r="J74" s="578"/>
      <c r="K74" s="581"/>
    </row>
    <row r="75" spans="1:11" ht="12">
      <c r="A75" s="598" t="s">
        <v>662</v>
      </c>
      <c r="B75" s="593" t="s">
        <v>651</v>
      </c>
      <c r="C75" s="592"/>
      <c r="D75" s="592"/>
      <c r="E75" s="581"/>
      <c r="F75" s="581"/>
      <c r="G75" s="581"/>
      <c r="H75" s="578"/>
      <c r="I75" s="581"/>
      <c r="J75" s="578"/>
      <c r="K75" s="581"/>
    </row>
    <row r="76" spans="1:11" ht="12">
      <c r="A76" s="598" t="s">
        <v>663</v>
      </c>
      <c r="B76" s="593" t="s">
        <v>652</v>
      </c>
      <c r="C76" s="592"/>
      <c r="D76" s="592"/>
      <c r="E76" s="581"/>
      <c r="F76" s="581"/>
      <c r="G76" s="581"/>
      <c r="H76" s="578"/>
      <c r="I76" s="581"/>
      <c r="J76" s="578"/>
      <c r="K76" s="581"/>
    </row>
    <row r="77" spans="1:11" ht="12">
      <c r="A77" s="572" t="s">
        <v>48</v>
      </c>
      <c r="B77" s="593" t="s">
        <v>430</v>
      </c>
      <c r="C77" s="592"/>
      <c r="D77" s="592"/>
      <c r="E77" s="581"/>
      <c r="F77" s="592"/>
      <c r="G77" s="592"/>
      <c r="H77" s="592"/>
      <c r="I77" s="594"/>
      <c r="J77" s="578"/>
      <c r="K77" s="592"/>
    </row>
    <row r="78" spans="1:11" ht="12">
      <c r="A78" s="588" t="s">
        <v>431</v>
      </c>
      <c r="B78" s="287" t="s">
        <v>429</v>
      </c>
      <c r="C78" s="592"/>
      <c r="D78" s="592"/>
      <c r="E78" s="592"/>
      <c r="F78" s="595"/>
      <c r="G78" s="595"/>
      <c r="H78" s="595"/>
      <c r="I78" s="592"/>
      <c r="J78" s="592"/>
      <c r="K78" s="592"/>
    </row>
    <row r="79" spans="1:11" ht="18" thickBot="1">
      <c r="A79" s="600" t="s">
        <v>787</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6" thickTop="1" thickBot="1">
      <c r="A80" s="603" t="s">
        <v>385</v>
      </c>
      <c r="B80" s="604"/>
      <c r="C80" s="605">
        <f t="shared" ref="C80:K80" si="8">C46-C79</f>
        <v>350000</v>
      </c>
      <c r="D80" s="605">
        <f t="shared" si="8"/>
        <v>0</v>
      </c>
      <c r="E80" s="605">
        <f t="shared" si="8"/>
        <v>0</v>
      </c>
      <c r="F80" s="605">
        <f t="shared" si="8"/>
        <v>-350000</v>
      </c>
      <c r="G80" s="605">
        <f t="shared" si="8"/>
        <v>0</v>
      </c>
      <c r="H80" s="605">
        <f t="shared" si="8"/>
        <v>0</v>
      </c>
      <c r="I80" s="605">
        <f t="shared" si="8"/>
        <v>0</v>
      </c>
      <c r="J80" s="605">
        <f t="shared" si="8"/>
        <v>0</v>
      </c>
      <c r="K80" s="605">
        <f t="shared" si="8"/>
        <v>0</v>
      </c>
    </row>
    <row r="81" spans="1:14" ht="14" thickTop="1" thickBot="1">
      <c r="A81" s="606" t="s">
        <v>891</v>
      </c>
      <c r="B81" s="607"/>
      <c r="C81" s="605">
        <f t="shared" ref="C81:K81" si="9">C3+C22+C80</f>
        <v>1751211</v>
      </c>
      <c r="D81" s="605">
        <f t="shared" si="9"/>
        <v>780186</v>
      </c>
      <c r="E81" s="605">
        <f t="shared" si="9"/>
        <v>4539137</v>
      </c>
      <c r="F81" s="605">
        <f t="shared" si="9"/>
        <v>1378228</v>
      </c>
      <c r="G81" s="605">
        <f t="shared" si="9"/>
        <v>954389</v>
      </c>
      <c r="H81" s="605">
        <f t="shared" si="9"/>
        <v>574288</v>
      </c>
      <c r="I81" s="605">
        <f t="shared" si="9"/>
        <v>10463170</v>
      </c>
      <c r="J81" s="605">
        <f t="shared" si="9"/>
        <v>404039</v>
      </c>
      <c r="K81" s="605">
        <f t="shared" si="9"/>
        <v>157</v>
      </c>
    </row>
    <row r="82" spans="1:14" ht="21" customHeight="1" thickTop="1"/>
    <row r="83" spans="1:14" ht="12">
      <c r="A83" s="610" t="s">
        <v>446</v>
      </c>
      <c r="B83" s="611"/>
      <c r="C83" s="611"/>
      <c r="D83" s="611"/>
      <c r="E83" s="611"/>
      <c r="F83" s="611"/>
      <c r="G83" s="611"/>
      <c r="H83" s="611"/>
      <c r="I83" s="611"/>
      <c r="J83" s="611"/>
      <c r="K83" s="611"/>
      <c r="L83" s="611"/>
      <c r="M83" s="609"/>
      <c r="N83" s="609"/>
    </row>
    <row r="84" spans="1:14" ht="12">
      <c r="A84" s="612"/>
      <c r="B84" s="613"/>
      <c r="C84" s="614" t="s">
        <v>265</v>
      </c>
      <c r="D84" s="614" t="s">
        <v>266</v>
      </c>
      <c r="E84" s="614" t="s">
        <v>504</v>
      </c>
      <c r="F84" s="614" t="s">
        <v>505</v>
      </c>
      <c r="G84" s="614" t="s">
        <v>506</v>
      </c>
      <c r="H84" s="614" t="s">
        <v>507</v>
      </c>
      <c r="I84" s="614" t="s">
        <v>508</v>
      </c>
      <c r="J84" s="614" t="s">
        <v>509</v>
      </c>
      <c r="K84" s="614" t="s">
        <v>510</v>
      </c>
      <c r="L84" s="615"/>
    </row>
    <row r="85" spans="1:14" ht="39">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c r="A86" s="620" t="s">
        <v>361</v>
      </c>
      <c r="B86" s="621"/>
      <c r="C86" s="622"/>
      <c r="D86" s="622"/>
      <c r="E86" s="623"/>
      <c r="F86" s="622"/>
      <c r="G86" s="623"/>
      <c r="H86" s="622"/>
      <c r="I86" s="623"/>
      <c r="J86" s="622"/>
      <c r="K86" s="622"/>
      <c r="L86" s="622"/>
    </row>
    <row r="87" spans="1:14" ht="12">
      <c r="A87" s="645" t="s">
        <v>465</v>
      </c>
      <c r="B87" s="643">
        <v>100</v>
      </c>
      <c r="C87" s="647">
        <f>'EstExp 11-17'!C114</f>
        <v>24042800</v>
      </c>
      <c r="D87" s="647">
        <f>'EstExp 11-17'!C151</f>
        <v>1265000</v>
      </c>
      <c r="E87" s="648"/>
      <c r="F87" s="647">
        <f>'EstExp 11-17'!C210</f>
        <v>5200</v>
      </c>
      <c r="G87" s="649"/>
      <c r="H87" s="647">
        <f>'EstExp 11-17'!C312</f>
        <v>0</v>
      </c>
      <c r="I87" s="648"/>
      <c r="J87" s="647">
        <f>'EstExp 11-17'!C342</f>
        <v>0</v>
      </c>
      <c r="K87" s="647">
        <f>'EstExp 11-17'!C367</f>
        <v>0</v>
      </c>
      <c r="L87" s="650">
        <f t="shared" ref="L87:L95" si="10">SUM(C87:K87)</f>
        <v>25313000</v>
      </c>
    </row>
    <row r="88" spans="1:14" ht="12">
      <c r="A88" s="645" t="s">
        <v>466</v>
      </c>
      <c r="B88" s="643">
        <v>200</v>
      </c>
      <c r="C88" s="647">
        <f>'EstExp 11-17'!D114</f>
        <v>7454800</v>
      </c>
      <c r="D88" s="647">
        <f>'EstExp 11-17'!D151</f>
        <v>281100</v>
      </c>
      <c r="E88" s="649"/>
      <c r="F88" s="647">
        <f>'EstExp 11-17'!D210</f>
        <v>1700</v>
      </c>
      <c r="G88" s="647">
        <f>'EstExp 11-17'!D295</f>
        <v>1142100</v>
      </c>
      <c r="H88" s="647">
        <f>'EstExp 11-17'!D312</f>
        <v>0</v>
      </c>
      <c r="I88" s="648"/>
      <c r="J88" s="647">
        <f>'EstExp 11-17'!D342</f>
        <v>0</v>
      </c>
      <c r="K88" s="647">
        <f>'EstExp 11-17'!D367</f>
        <v>0</v>
      </c>
      <c r="L88" s="650">
        <f t="shared" si="10"/>
        <v>8879700</v>
      </c>
    </row>
    <row r="89" spans="1:14" ht="12">
      <c r="A89" s="645" t="s">
        <v>467</v>
      </c>
      <c r="B89" s="643">
        <v>300</v>
      </c>
      <c r="C89" s="647">
        <f>'EstExp 11-17'!E114</f>
        <v>1309200</v>
      </c>
      <c r="D89" s="647">
        <f>'EstExp 11-17'!E151</f>
        <v>539100</v>
      </c>
      <c r="E89" s="647">
        <f>'EstExp 11-17'!E174</f>
        <v>0</v>
      </c>
      <c r="F89" s="647">
        <f>'EstExp 11-17'!E210</f>
        <v>2132200</v>
      </c>
      <c r="G89" s="651"/>
      <c r="H89" s="647">
        <f>'EstExp 11-17'!E312</f>
        <v>0</v>
      </c>
      <c r="I89" s="648"/>
      <c r="J89" s="647">
        <f>'EstExp 11-17'!E342</f>
        <v>342500</v>
      </c>
      <c r="K89" s="647">
        <f>'EstExp 11-17'!E367</f>
        <v>0</v>
      </c>
      <c r="L89" s="650">
        <f t="shared" si="10"/>
        <v>4323000</v>
      </c>
    </row>
    <row r="90" spans="1:14" ht="12">
      <c r="A90" s="645" t="s">
        <v>468</v>
      </c>
      <c r="B90" s="643">
        <v>400</v>
      </c>
      <c r="C90" s="647">
        <f>'EstExp 11-17'!F114</f>
        <v>1110100</v>
      </c>
      <c r="D90" s="647">
        <f>'EstExp 11-17'!F151</f>
        <v>1215900</v>
      </c>
      <c r="E90" s="651"/>
      <c r="F90" s="647">
        <f>'EstExp 11-17'!F210</f>
        <v>1000</v>
      </c>
      <c r="G90" s="648"/>
      <c r="H90" s="647">
        <f>'EstExp 11-17'!F312</f>
        <v>0</v>
      </c>
      <c r="I90" s="648"/>
      <c r="J90" s="647">
        <f>'EstExp 11-17'!F342</f>
        <v>0</v>
      </c>
      <c r="K90" s="647">
        <f>'EstExp 11-17'!F367</f>
        <v>0</v>
      </c>
      <c r="L90" s="650">
        <f t="shared" si="10"/>
        <v>2327000</v>
      </c>
    </row>
    <row r="91" spans="1:14" ht="12">
      <c r="A91" s="645" t="s">
        <v>469</v>
      </c>
      <c r="B91" s="643">
        <v>500</v>
      </c>
      <c r="C91" s="647">
        <f>'EstExp 11-17'!G114</f>
        <v>633500</v>
      </c>
      <c r="D91" s="647">
        <f>'EstExp 11-17'!G151</f>
        <v>32000</v>
      </c>
      <c r="E91" s="649"/>
      <c r="F91" s="647">
        <f>'EstExp 11-17'!G210</f>
        <v>0</v>
      </c>
      <c r="G91" s="649"/>
      <c r="H91" s="647">
        <f>'EstExp 11-17'!G312</f>
        <v>150000</v>
      </c>
      <c r="I91" s="648"/>
      <c r="J91" s="647">
        <f>'EstExp 11-17'!G342</f>
        <v>0</v>
      </c>
      <c r="K91" s="647">
        <f>'EstExp 11-17'!G367</f>
        <v>0</v>
      </c>
      <c r="L91" s="650">
        <f t="shared" si="10"/>
        <v>815500</v>
      </c>
    </row>
    <row r="92" spans="1:14" ht="12">
      <c r="A92" s="645" t="s">
        <v>470</v>
      </c>
      <c r="B92" s="643">
        <v>600</v>
      </c>
      <c r="C92" s="647">
        <f>'EstExp 11-17'!H114</f>
        <v>2168500</v>
      </c>
      <c r="D92" s="647">
        <f>'EstExp 11-17'!H151</f>
        <v>900</v>
      </c>
      <c r="E92" s="647">
        <f>'EstExp 11-17'!H174</f>
        <v>7067000</v>
      </c>
      <c r="F92" s="647">
        <f>'EstExp 11-17'!H210</f>
        <v>0</v>
      </c>
      <c r="G92" s="647">
        <f>'EstExp 11-17'!H295</f>
        <v>0</v>
      </c>
      <c r="H92" s="647">
        <f>'EstExp 11-17'!H312</f>
        <v>0</v>
      </c>
      <c r="I92" s="648"/>
      <c r="J92" s="647">
        <f>'EstExp 11-17'!H342</f>
        <v>10000</v>
      </c>
      <c r="K92" s="647">
        <f>'EstExp 11-17'!H367</f>
        <v>0</v>
      </c>
      <c r="L92" s="650">
        <f t="shared" si="10"/>
        <v>9246400</v>
      </c>
    </row>
    <row r="93" spans="1:14" ht="12">
      <c r="A93" s="645" t="s">
        <v>389</v>
      </c>
      <c r="B93" s="643">
        <v>700</v>
      </c>
      <c r="C93" s="647">
        <f>'EstExp 11-17'!I114</f>
        <v>61400</v>
      </c>
      <c r="D93" s="647">
        <f>'EstExp 11-17'!I151</f>
        <v>19900</v>
      </c>
      <c r="E93" s="652"/>
      <c r="F93" s="647">
        <f>'EstExp 11-17'!I210</f>
        <v>0</v>
      </c>
      <c r="G93" s="651"/>
      <c r="H93" s="647">
        <f>'EstExp 11-17'!I312</f>
        <v>0</v>
      </c>
      <c r="I93" s="648"/>
      <c r="J93" s="647">
        <f>'EstExp 11-17'!I342</f>
        <v>0</v>
      </c>
      <c r="K93" s="647">
        <f>'EstExp 11-17'!I367</f>
        <v>0</v>
      </c>
      <c r="L93" s="650">
        <f t="shared" si="10"/>
        <v>81300</v>
      </c>
    </row>
    <row r="94" spans="1:14" ht="12">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c r="A95" s="646" t="s">
        <v>334</v>
      </c>
      <c r="B95" s="644"/>
      <c r="C95" s="654">
        <f t="shared" ref="C95:H95" si="11">SUM(C87:C94)</f>
        <v>36780300</v>
      </c>
      <c r="D95" s="654">
        <f t="shared" si="11"/>
        <v>3353900</v>
      </c>
      <c r="E95" s="654">
        <f t="shared" si="11"/>
        <v>7067000</v>
      </c>
      <c r="F95" s="654">
        <f t="shared" si="11"/>
        <v>2140100</v>
      </c>
      <c r="G95" s="654">
        <f t="shared" si="11"/>
        <v>1142100</v>
      </c>
      <c r="H95" s="654">
        <f t="shared" si="11"/>
        <v>150000</v>
      </c>
      <c r="I95" s="655"/>
      <c r="J95" s="654">
        <f>SUM(J87:J94)</f>
        <v>352500</v>
      </c>
      <c r="K95" s="654">
        <f>SUM(K87:K94)</f>
        <v>0</v>
      </c>
      <c r="L95" s="656">
        <f t="shared" si="10"/>
        <v>50985900</v>
      </c>
    </row>
    <row r="96" spans="1:14" ht="11" thickTop="1"/>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xr:uid="{00000000-0002-0000-0100-000000000000}">
      <formula1>-999999999</formula1>
      <formula2>999999999</formula2>
    </dataValidation>
    <dataValidation type="whole" allowBlank="1" showErrorMessage="1" error="Please enter whole number.  Decimals are not allowed." sqref="C10" xr:uid="{00000000-0002-0000-0100-000001000000}">
      <formula1>-999999999</formula1>
      <formula2>999999999</formula2>
    </dataValidation>
    <dataValidation type="whole" allowBlank="1" showInputMessage="1" showErrorMessage="1" error="Please enter whole number.  Decimals are not allowed." sqref="C26:K30" xr:uid="{00000000-0002-0000-0100-000002000000}">
      <formula1>-99999999</formula1>
      <formula2>999999999</formula2>
    </dataValidation>
    <dataValidation type="whole" allowBlank="1" showInputMessage="1" showErrorMessage="1" error="Please enter whole number.  Decimals are not allowed." sqref="C35:K38" xr:uid="{00000000-0002-0000-0100-000003000000}">
      <formula1>-99999999999</formula1>
      <formula2>9999999999</formula2>
    </dataValidation>
    <dataValidation type="whole" allowBlank="1" showInputMessage="1" showErrorMessage="1" error="Please enter whole number.  Decimals are not allowed." sqref="C44:K45 C50:H78 J50:K78 I51:I78" xr:uid="{00000000-0002-0000-0100-000004000000}">
      <formula1>-9999999999</formula1>
      <formula2>9999999999</formula2>
    </dataValidation>
    <dataValidation type="whole" allowBlank="1" showInputMessage="1" showErrorMessage="1" error="Please do not use decimals or cents." sqref="C3:K3"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2"/>
  <sheetViews>
    <sheetView showGridLines="0" zoomScale="144" zoomScaleNormal="144" zoomScalePageLayoutView="144" workbookViewId="0">
      <pane xSplit="2" ySplit="2" topLeftCell="C3" activePane="bottomRight" state="frozenSplit"/>
      <selection pane="topRight"/>
      <selection pane="bottomLeft"/>
      <selection pane="bottomRight" activeCell="K10" sqref="K10"/>
    </sheetView>
  </sheetViews>
  <sheetFormatPr baseColWidth="10" defaultColWidth="9.1640625" defaultRowHeight="14"/>
  <cols>
    <col min="1" max="1" width="49.5" style="658" customWidth="1"/>
    <col min="2" max="2" width="5.5" style="658" customWidth="1"/>
    <col min="3" max="7" width="13.6640625" style="658" customWidth="1"/>
    <col min="8" max="8" width="12.6640625" style="658" customWidth="1"/>
    <col min="9" max="11" width="13.6640625" style="658" customWidth="1"/>
    <col min="12" max="16384" width="9.1640625" style="658"/>
  </cols>
  <sheetData>
    <row r="1" spans="1:11" ht="12.75" customHeight="1">
      <c r="A1" s="657"/>
      <c r="B1" s="699"/>
      <c r="C1" s="700" t="s">
        <v>265</v>
      </c>
      <c r="D1" s="700" t="s">
        <v>266</v>
      </c>
      <c r="E1" s="700" t="s">
        <v>504</v>
      </c>
      <c r="F1" s="700" t="s">
        <v>505</v>
      </c>
      <c r="G1" s="700" t="s">
        <v>506</v>
      </c>
      <c r="H1" s="700" t="s">
        <v>507</v>
      </c>
      <c r="I1" s="700" t="s">
        <v>508</v>
      </c>
      <c r="J1" s="700" t="s">
        <v>509</v>
      </c>
      <c r="K1" s="700" t="s">
        <v>510</v>
      </c>
    </row>
    <row r="2" spans="1:11" ht="39">
      <c r="A2" s="468" t="s">
        <v>878</v>
      </c>
      <c r="B2" s="701" t="s">
        <v>524</v>
      </c>
      <c r="C2" s="702" t="s">
        <v>303</v>
      </c>
      <c r="D2" s="702" t="s">
        <v>267</v>
      </c>
      <c r="E2" s="702" t="s">
        <v>425</v>
      </c>
      <c r="F2" s="702" t="s">
        <v>511</v>
      </c>
      <c r="G2" s="703" t="s">
        <v>404</v>
      </c>
      <c r="H2" s="703" t="s">
        <v>426</v>
      </c>
      <c r="I2" s="703" t="s">
        <v>513</v>
      </c>
      <c r="J2" s="703" t="s">
        <v>427</v>
      </c>
      <c r="K2" s="703" t="s">
        <v>514</v>
      </c>
    </row>
    <row r="3" spans="1:11" s="487" customFormat="1" ht="14.25" customHeight="1" thickBot="1">
      <c r="A3" s="698" t="s">
        <v>892</v>
      </c>
      <c r="B3" s="659"/>
      <c r="C3" s="493">
        <v>1383611</v>
      </c>
      <c r="D3" s="493">
        <v>720786</v>
      </c>
      <c r="E3" s="493">
        <v>4360737</v>
      </c>
      <c r="F3" s="493">
        <v>2331328</v>
      </c>
      <c r="G3" s="493">
        <v>605289</v>
      </c>
      <c r="H3" s="493">
        <v>707788</v>
      </c>
      <c r="I3" s="493">
        <v>10287270</v>
      </c>
      <c r="J3" s="493">
        <v>402139</v>
      </c>
      <c r="K3" s="493">
        <v>0</v>
      </c>
    </row>
    <row r="4" spans="1:11" s="487" customFormat="1" ht="14.25" customHeight="1" thickTop="1" thickBot="1">
      <c r="A4" s="1792" t="s">
        <v>788</v>
      </c>
      <c r="B4" s="1793"/>
      <c r="C4" s="528">
        <f>'BudgetSum 2-3'!C9+'BudgetSum 2-3'!C46</f>
        <v>37147900</v>
      </c>
      <c r="D4" s="528">
        <f>'BudgetSum 2-3'!D9+'BudgetSum 2-3'!D46</f>
        <v>3413300</v>
      </c>
      <c r="E4" s="528">
        <f>'BudgetSum 2-3'!E9+'BudgetSum 2-3'!E46</f>
        <v>7245400</v>
      </c>
      <c r="F4" s="528">
        <f>'BudgetSum 2-3'!F9+'BudgetSum 2-3'!F46</f>
        <v>1187000</v>
      </c>
      <c r="G4" s="528">
        <f>'BudgetSum 2-3'!G9+'BudgetSum 2-3'!G46</f>
        <v>1491200</v>
      </c>
      <c r="H4" s="528">
        <f>'BudgetSum 2-3'!H9+'BudgetSum 2-3'!H46</f>
        <v>16500</v>
      </c>
      <c r="I4" s="528">
        <f>'BudgetSum 2-3'!I9+'BudgetSum 2-3'!I46</f>
        <v>175900</v>
      </c>
      <c r="J4" s="528">
        <f>'BudgetSum 2-3'!J9+'BudgetSum 2-3'!J46</f>
        <v>354400</v>
      </c>
      <c r="K4" s="528">
        <f>'BudgetSum 2-3'!K9+'BudgetSum 2-3'!K46</f>
        <v>4900</v>
      </c>
    </row>
    <row r="5" spans="1:11" s="487" customFormat="1" ht="13" thickTop="1">
      <c r="A5" s="697" t="s">
        <v>405</v>
      </c>
      <c r="B5" s="660"/>
      <c r="C5" s="513"/>
      <c r="D5" s="513"/>
      <c r="E5" s="513"/>
      <c r="F5" s="513"/>
      <c r="G5" s="513"/>
      <c r="H5" s="513"/>
      <c r="I5" s="513"/>
      <c r="J5" s="513"/>
      <c r="K5" s="661"/>
    </row>
    <row r="6" spans="1:11" s="487" customFormat="1" ht="14.25" customHeight="1">
      <c r="A6" s="662" t="s">
        <v>102</v>
      </c>
      <c r="B6" s="663">
        <v>411</v>
      </c>
      <c r="C6" s="664"/>
      <c r="D6" s="664"/>
      <c r="E6" s="664"/>
      <c r="F6" s="664"/>
      <c r="G6" s="664"/>
      <c r="H6" s="664"/>
      <c r="I6" s="665"/>
      <c r="J6" s="664"/>
      <c r="K6" s="664"/>
    </row>
    <row r="7" spans="1:11" s="487" customFormat="1" ht="14.25" customHeight="1">
      <c r="A7" s="666" t="s">
        <v>370</v>
      </c>
      <c r="B7" s="667">
        <v>141</v>
      </c>
      <c r="C7" s="668"/>
      <c r="D7" s="668"/>
      <c r="E7" s="669"/>
      <c r="F7" s="668"/>
      <c r="G7" s="669"/>
      <c r="H7" s="665"/>
      <c r="I7" s="668"/>
      <c r="J7" s="669"/>
      <c r="K7" s="669"/>
    </row>
    <row r="8" spans="1:11" s="487" customFormat="1" ht="14.25" customHeight="1">
      <c r="A8" s="670" t="s">
        <v>448</v>
      </c>
      <c r="B8" s="671">
        <v>433</v>
      </c>
      <c r="C8" s="668"/>
      <c r="D8" s="668"/>
      <c r="E8" s="668"/>
      <c r="F8" s="668"/>
      <c r="G8" s="668"/>
      <c r="H8" s="665"/>
      <c r="I8" s="665"/>
      <c r="J8" s="672"/>
      <c r="K8" s="668"/>
    </row>
    <row r="9" spans="1:11" s="487" customFormat="1" ht="14.25" customHeight="1">
      <c r="A9" s="670" t="s">
        <v>103</v>
      </c>
      <c r="B9" s="673">
        <v>199</v>
      </c>
      <c r="C9" s="668"/>
      <c r="D9" s="668"/>
      <c r="E9" s="668"/>
      <c r="F9" s="668"/>
      <c r="G9" s="668"/>
      <c r="H9" s="668"/>
      <c r="I9" s="668"/>
      <c r="J9" s="668"/>
      <c r="K9" s="668">
        <v>-4743</v>
      </c>
    </row>
    <row r="10" spans="1:11" s="487" customFormat="1" ht="14.25" customHeight="1" thickBot="1">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-4743</v>
      </c>
    </row>
    <row r="11" spans="1:11" s="487" customFormat="1" ht="14.25" customHeight="1" thickTop="1" thickBot="1">
      <c r="A11" s="1796" t="s">
        <v>61</v>
      </c>
      <c r="B11" s="1797"/>
      <c r="C11" s="677">
        <f>SUM(C4,C10)</f>
        <v>37147900</v>
      </c>
      <c r="D11" s="677">
        <f t="shared" ref="D11:K11" si="1">SUM(D4,D10)</f>
        <v>3413300</v>
      </c>
      <c r="E11" s="677">
        <f t="shared" si="1"/>
        <v>7245400</v>
      </c>
      <c r="F11" s="677">
        <f t="shared" si="1"/>
        <v>1187000</v>
      </c>
      <c r="G11" s="677">
        <f t="shared" si="1"/>
        <v>1491200</v>
      </c>
      <c r="H11" s="677">
        <f t="shared" si="1"/>
        <v>16500</v>
      </c>
      <c r="I11" s="677">
        <f t="shared" si="1"/>
        <v>175900</v>
      </c>
      <c r="J11" s="677">
        <f t="shared" si="1"/>
        <v>354400</v>
      </c>
      <c r="K11" s="677">
        <f t="shared" si="1"/>
        <v>157</v>
      </c>
    </row>
    <row r="12" spans="1:11" s="487" customFormat="1" ht="14.25" customHeight="1" thickTop="1" thickBot="1">
      <c r="A12" s="678" t="s">
        <v>100</v>
      </c>
      <c r="B12" s="679"/>
      <c r="C12" s="677">
        <f>SUM(C3,C11)</f>
        <v>38531511</v>
      </c>
      <c r="D12" s="677">
        <f t="shared" ref="D12:K12" si="2">SUM(D3,D11)</f>
        <v>4134086</v>
      </c>
      <c r="E12" s="677">
        <f t="shared" si="2"/>
        <v>11606137</v>
      </c>
      <c r="F12" s="677">
        <f t="shared" si="2"/>
        <v>3518328</v>
      </c>
      <c r="G12" s="677">
        <f t="shared" si="2"/>
        <v>2096489</v>
      </c>
      <c r="H12" s="677">
        <f t="shared" si="2"/>
        <v>724288</v>
      </c>
      <c r="I12" s="677">
        <f t="shared" si="2"/>
        <v>10463170</v>
      </c>
      <c r="J12" s="677">
        <f t="shared" si="2"/>
        <v>756539</v>
      </c>
      <c r="K12" s="677">
        <f t="shared" si="2"/>
        <v>157</v>
      </c>
    </row>
    <row r="13" spans="1:11" s="487" customFormat="1" ht="14.25" customHeight="1" thickTop="1" thickBot="1">
      <c r="A13" s="1798" t="s">
        <v>789</v>
      </c>
      <c r="B13" s="1797"/>
      <c r="C13" s="528">
        <f>SUM('BudgetSum 2-3'!C19,'BudgetSum 2-3'!C79)</f>
        <v>36780300</v>
      </c>
      <c r="D13" s="528">
        <f>SUM('BudgetSum 2-3'!D19,'BudgetSum 2-3'!D79)</f>
        <v>3353900</v>
      </c>
      <c r="E13" s="528">
        <f>SUM('BudgetSum 2-3'!E19,'BudgetSum 2-3'!E79)</f>
        <v>7067000</v>
      </c>
      <c r="F13" s="528">
        <f>SUM('BudgetSum 2-3'!F19,'BudgetSum 2-3'!F79)</f>
        <v>2140100</v>
      </c>
      <c r="G13" s="528">
        <f>SUM('BudgetSum 2-3'!G19,'BudgetSum 2-3'!G79)</f>
        <v>1142100</v>
      </c>
      <c r="H13" s="528">
        <f>SUM('BudgetSum 2-3'!H19,'BudgetSum 2-3'!H79)</f>
        <v>150000</v>
      </c>
      <c r="I13" s="528">
        <f>SUM('BudgetSum 2-3'!I19,'BudgetSum 2-3'!I79)</f>
        <v>0</v>
      </c>
      <c r="J13" s="528">
        <f>SUM('BudgetSum 2-3'!J19,'BudgetSum 2-3'!J79)</f>
        <v>352500</v>
      </c>
      <c r="K13" s="528">
        <f>SUM('BudgetSum 2-3'!K19,'BudgetSum 2-3'!K79)</f>
        <v>0</v>
      </c>
    </row>
    <row r="14" spans="1:11" s="683" customFormat="1" ht="13" thickTop="1">
      <c r="A14" s="697" t="s">
        <v>406</v>
      </c>
      <c r="B14" s="680"/>
      <c r="C14" s="681"/>
      <c r="D14" s="681"/>
      <c r="E14" s="681"/>
      <c r="F14" s="681"/>
      <c r="G14" s="681"/>
      <c r="H14" s="681"/>
      <c r="I14" s="681"/>
      <c r="J14" s="681"/>
      <c r="K14" s="682"/>
    </row>
    <row r="15" spans="1:11" s="487" customFormat="1" ht="14.25" customHeight="1">
      <c r="A15" s="684" t="s">
        <v>790</v>
      </c>
      <c r="B15" s="507">
        <v>141</v>
      </c>
      <c r="C15" s="664"/>
      <c r="D15" s="664"/>
      <c r="E15" s="665"/>
      <c r="F15" s="664"/>
      <c r="G15" s="665"/>
      <c r="H15" s="665"/>
      <c r="I15" s="664"/>
      <c r="J15" s="665"/>
      <c r="K15" s="665"/>
    </row>
    <row r="16" spans="1:11" s="487" customFormat="1" ht="14.25" customHeight="1">
      <c r="A16" s="666" t="s">
        <v>481</v>
      </c>
      <c r="B16" s="685">
        <v>411</v>
      </c>
      <c r="C16" s="668"/>
      <c r="D16" s="668"/>
      <c r="E16" s="668"/>
      <c r="F16" s="668"/>
      <c r="G16" s="668"/>
      <c r="H16" s="668"/>
      <c r="I16" s="665"/>
      <c r="J16" s="668"/>
      <c r="K16" s="668"/>
    </row>
    <row r="17" spans="1:11" s="487" customFormat="1" ht="14.25" customHeight="1">
      <c r="A17" s="670" t="s">
        <v>448</v>
      </c>
      <c r="B17" s="686">
        <v>433</v>
      </c>
      <c r="C17" s="668"/>
      <c r="D17" s="668"/>
      <c r="E17" s="668"/>
      <c r="F17" s="668"/>
      <c r="G17" s="668"/>
      <c r="H17" s="665"/>
      <c r="I17" s="665"/>
      <c r="J17" s="672"/>
      <c r="K17" s="668"/>
    </row>
    <row r="18" spans="1:11" s="487" customFormat="1" ht="14.25" customHeight="1">
      <c r="A18" s="666" t="s">
        <v>449</v>
      </c>
      <c r="B18" s="685">
        <v>499</v>
      </c>
      <c r="C18" s="668"/>
      <c r="D18" s="668"/>
      <c r="E18" s="668"/>
      <c r="F18" s="668"/>
      <c r="G18" s="668"/>
      <c r="H18" s="668"/>
      <c r="I18" s="668"/>
      <c r="J18" s="668"/>
      <c r="K18" s="668"/>
    </row>
    <row r="19" spans="1:11" s="487" customFormat="1" ht="14.25" customHeight="1" thickBot="1">
      <c r="A19" s="1792" t="s">
        <v>101</v>
      </c>
      <c r="B19" s="1793"/>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c r="A20" s="688" t="s">
        <v>62</v>
      </c>
      <c r="B20" s="689"/>
      <c r="C20" s="528">
        <f>SUM(C13,C19)</f>
        <v>36780300</v>
      </c>
      <c r="D20" s="528">
        <f>SUM(D13,D19)</f>
        <v>3353900</v>
      </c>
      <c r="E20" s="528">
        <f t="shared" ref="E20:K20" si="4">SUM(E13,E19)</f>
        <v>7067000</v>
      </c>
      <c r="F20" s="528">
        <f t="shared" si="4"/>
        <v>2140100</v>
      </c>
      <c r="G20" s="528">
        <f t="shared" si="4"/>
        <v>1142100</v>
      </c>
      <c r="H20" s="528">
        <f t="shared" si="4"/>
        <v>150000</v>
      </c>
      <c r="I20" s="528">
        <f t="shared" si="4"/>
        <v>0</v>
      </c>
      <c r="J20" s="528">
        <f t="shared" si="4"/>
        <v>352500</v>
      </c>
      <c r="K20" s="528">
        <f t="shared" si="4"/>
        <v>0</v>
      </c>
    </row>
    <row r="21" spans="1:11" s="487" customFormat="1" ht="14.25" customHeight="1" thickTop="1" thickBot="1">
      <c r="A21" s="1794" t="s">
        <v>893</v>
      </c>
      <c r="B21" s="1795"/>
      <c r="C21" s="511">
        <f>SUM(C12-C20)</f>
        <v>1751211</v>
      </c>
      <c r="D21" s="511">
        <f t="shared" ref="D21:K21" si="5">SUM(D12-D20)</f>
        <v>780186</v>
      </c>
      <c r="E21" s="511">
        <f t="shared" si="5"/>
        <v>4539137</v>
      </c>
      <c r="F21" s="511">
        <f t="shared" si="5"/>
        <v>1378228</v>
      </c>
      <c r="G21" s="511">
        <f t="shared" si="5"/>
        <v>954389</v>
      </c>
      <c r="H21" s="511">
        <f t="shared" si="5"/>
        <v>574288</v>
      </c>
      <c r="I21" s="511">
        <f t="shared" si="5"/>
        <v>10463170</v>
      </c>
      <c r="J21" s="511">
        <f t="shared" si="5"/>
        <v>404039</v>
      </c>
      <c r="K21" s="511">
        <f t="shared" si="5"/>
        <v>157</v>
      </c>
    </row>
    <row r="22" spans="1:11" s="693" customFormat="1" ht="18" customHeight="1" thickTop="1">
      <c r="A22" s="690"/>
      <c r="B22" s="691"/>
      <c r="C22" s="692"/>
      <c r="D22" s="692"/>
      <c r="E22" s="692"/>
      <c r="F22" s="692"/>
      <c r="G22" s="692"/>
      <c r="H22" s="692"/>
      <c r="I22" s="692"/>
      <c r="J22" s="692"/>
      <c r="K22" s="692"/>
    </row>
    <row r="23" spans="1:11" s="693" customFormat="1" ht="34.5" customHeight="1"/>
    <row r="24" spans="1:11" s="693" customFormat="1" ht="12.75" customHeight="1"/>
    <row r="25" spans="1:11" s="694" customFormat="1" ht="39.75" customHeight="1"/>
    <row r="26" spans="1:11" s="695"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6"/>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xr:uid="{00000000-0002-0000-0200-000000000000}">
      <formula1>-9999999999</formula1>
      <formula2>9999999999</formula2>
    </dataValidation>
    <dataValidation type="whole" allowBlank="1" showInputMessage="1" showErrorMessage="1" error="Please do not use decimals or negative numbers" sqref="C3:K3" xr:uid="{00000000-0002-0000-0200-000001000000}">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K268"/>
  <sheetViews>
    <sheetView showGridLines="0" zoomScale="110" zoomScaleNormal="110" zoomScalePageLayoutView="110" workbookViewId="0">
      <pane xSplit="2" ySplit="2" topLeftCell="C191" activePane="bottomRight" state="frozenSplit"/>
      <selection pane="topRight"/>
      <selection pane="bottomLeft"/>
      <selection pane="bottomRight" activeCell="C6" sqref="C6"/>
    </sheetView>
  </sheetViews>
  <sheetFormatPr baseColWidth="10" defaultColWidth="8.6640625" defaultRowHeight="11"/>
  <cols>
    <col min="1" max="1" width="51.33203125" style="386" customWidth="1"/>
    <col min="2" max="2" width="4.6640625" style="26" customWidth="1"/>
    <col min="3" max="3" width="13.83203125" style="72" customWidth="1"/>
    <col min="4" max="4" width="13.6640625" style="72" customWidth="1"/>
    <col min="5" max="5" width="13.83203125" style="72" customWidth="1"/>
    <col min="6" max="6" width="13.6640625" style="387" customWidth="1"/>
    <col min="7" max="9" width="13.6640625" style="388" customWidth="1"/>
    <col min="10" max="11" width="13.6640625" style="389" customWidth="1"/>
    <col min="12" max="16384" width="8.6640625" style="73"/>
  </cols>
  <sheetData>
    <row r="1" spans="1:11" s="22" customFormat="1" ht="12">
      <c r="A1" s="19"/>
      <c r="B1" s="477"/>
      <c r="C1" s="20" t="s">
        <v>265</v>
      </c>
      <c r="D1" s="20" t="s">
        <v>266</v>
      </c>
      <c r="E1" s="20" t="s">
        <v>504</v>
      </c>
      <c r="F1" s="20" t="s">
        <v>505</v>
      </c>
      <c r="G1" s="21" t="s">
        <v>506</v>
      </c>
      <c r="H1" s="21" t="s">
        <v>507</v>
      </c>
      <c r="I1" s="21" t="s">
        <v>508</v>
      </c>
      <c r="J1" s="21" t="s">
        <v>509</v>
      </c>
      <c r="K1" s="21" t="s">
        <v>510</v>
      </c>
    </row>
    <row r="2" spans="1:11" s="26" customFormat="1" ht="39">
      <c r="A2" s="468" t="s">
        <v>878</v>
      </c>
      <c r="B2" s="23" t="s">
        <v>578</v>
      </c>
      <c r="C2" s="24" t="s">
        <v>512</v>
      </c>
      <c r="D2" s="24" t="s">
        <v>267</v>
      </c>
      <c r="E2" s="24" t="s">
        <v>425</v>
      </c>
      <c r="F2" s="24" t="s">
        <v>511</v>
      </c>
      <c r="G2" s="25" t="s">
        <v>577</v>
      </c>
      <c r="H2" s="25" t="s">
        <v>426</v>
      </c>
      <c r="I2" s="25" t="s">
        <v>513</v>
      </c>
      <c r="J2" s="25" t="s">
        <v>427</v>
      </c>
      <c r="K2" s="25" t="s">
        <v>514</v>
      </c>
    </row>
    <row r="3" spans="1:11" s="32" customFormat="1" ht="16.75" customHeight="1">
      <c r="A3" s="27" t="s">
        <v>718</v>
      </c>
      <c r="B3" s="28"/>
      <c r="C3" s="29"/>
      <c r="D3" s="29"/>
      <c r="E3" s="29"/>
      <c r="F3" s="29"/>
      <c r="G3" s="30"/>
      <c r="H3" s="30"/>
      <c r="I3" s="30"/>
      <c r="J3" s="30"/>
      <c r="K3" s="31"/>
    </row>
    <row r="4" spans="1:11" s="32" customFormat="1" ht="15.75" customHeight="1">
      <c r="A4" s="467" t="s">
        <v>464</v>
      </c>
      <c r="B4" s="33">
        <v>1100</v>
      </c>
      <c r="C4" s="34"/>
      <c r="D4" s="35"/>
      <c r="E4" s="35"/>
      <c r="F4" s="35"/>
      <c r="G4" s="36"/>
      <c r="H4" s="36"/>
      <c r="I4" s="36"/>
      <c r="J4" s="36"/>
      <c r="K4" s="37"/>
    </row>
    <row r="5" spans="1:11" s="32" customFormat="1" ht="13">
      <c r="A5" s="461" t="s">
        <v>857</v>
      </c>
      <c r="B5" s="48" t="s">
        <v>501</v>
      </c>
      <c r="C5" s="38">
        <v>23609100</v>
      </c>
      <c r="D5" s="38">
        <v>1995300</v>
      </c>
      <c r="E5" s="38">
        <v>7121600</v>
      </c>
      <c r="F5" s="38">
        <v>343400</v>
      </c>
      <c r="G5" s="38">
        <v>731800</v>
      </c>
      <c r="H5" s="38">
        <v>0</v>
      </c>
      <c r="I5" s="38">
        <v>900</v>
      </c>
      <c r="J5" s="38">
        <v>323500</v>
      </c>
      <c r="K5" s="38">
        <v>4900</v>
      </c>
    </row>
    <row r="6" spans="1:11" s="32" customFormat="1" ht="13">
      <c r="A6" s="462" t="s">
        <v>767</v>
      </c>
      <c r="B6" s="39">
        <v>1130</v>
      </c>
      <c r="C6" s="40">
        <v>0</v>
      </c>
      <c r="D6" s="41"/>
      <c r="E6" s="42"/>
      <c r="F6" s="42"/>
      <c r="G6" s="43"/>
      <c r="H6" s="43"/>
      <c r="I6" s="43"/>
      <c r="J6" s="43"/>
      <c r="K6" s="43"/>
    </row>
    <row r="7" spans="1:11" s="47" customFormat="1" ht="12">
      <c r="A7" s="463" t="s">
        <v>28</v>
      </c>
      <c r="B7" s="44">
        <v>1140</v>
      </c>
      <c r="C7" s="38">
        <v>2110900</v>
      </c>
      <c r="D7" s="38"/>
      <c r="E7" s="42"/>
      <c r="F7" s="38"/>
      <c r="G7" s="45"/>
      <c r="H7" s="46"/>
      <c r="I7" s="43"/>
      <c r="J7" s="43"/>
      <c r="K7" s="43"/>
    </row>
    <row r="8" spans="1:11" s="47" customFormat="1" ht="12">
      <c r="A8" s="464" t="s">
        <v>29</v>
      </c>
      <c r="B8" s="48">
        <v>1150</v>
      </c>
      <c r="C8" s="42"/>
      <c r="D8" s="42"/>
      <c r="E8" s="42"/>
      <c r="F8" s="42"/>
      <c r="G8" s="45">
        <v>731800</v>
      </c>
      <c r="H8" s="43"/>
      <c r="I8" s="43"/>
      <c r="J8" s="43"/>
      <c r="K8" s="43"/>
    </row>
    <row r="9" spans="1:11" s="47" customFormat="1" ht="12">
      <c r="A9" s="464" t="s">
        <v>30</v>
      </c>
      <c r="B9" s="48">
        <v>1160</v>
      </c>
      <c r="C9" s="42"/>
      <c r="D9" s="38"/>
      <c r="E9" s="38"/>
      <c r="F9" s="42"/>
      <c r="G9" s="43"/>
      <c r="H9" s="46"/>
      <c r="I9" s="43"/>
      <c r="J9" s="43"/>
      <c r="K9" s="43"/>
    </row>
    <row r="10" spans="1:11" s="47" customFormat="1" ht="12">
      <c r="A10" s="464" t="s">
        <v>31</v>
      </c>
      <c r="B10" s="48">
        <v>1170</v>
      </c>
      <c r="C10" s="38"/>
      <c r="D10" s="42"/>
      <c r="E10" s="42"/>
      <c r="F10" s="42"/>
      <c r="G10" s="43"/>
      <c r="H10" s="43"/>
      <c r="I10" s="43"/>
      <c r="J10" s="43"/>
      <c r="K10" s="43"/>
    </row>
    <row r="11" spans="1:11" s="47" customFormat="1" ht="12">
      <c r="A11" s="464" t="s">
        <v>340</v>
      </c>
      <c r="B11" s="48">
        <v>1190</v>
      </c>
      <c r="C11" s="49"/>
      <c r="D11" s="38"/>
      <c r="E11" s="38"/>
      <c r="F11" s="38"/>
      <c r="G11" s="45"/>
      <c r="H11" s="45"/>
      <c r="I11" s="45"/>
      <c r="J11" s="45"/>
      <c r="K11" s="45"/>
    </row>
    <row r="12" spans="1:11" s="47" customFormat="1" ht="13" thickBot="1">
      <c r="A12" s="50" t="s">
        <v>386</v>
      </c>
      <c r="B12" s="51"/>
      <c r="C12" s="52">
        <f>SUM(C5:C11)</f>
        <v>25720000</v>
      </c>
      <c r="D12" s="52">
        <f t="shared" ref="D12:K12" si="0">SUM(D5:D11)</f>
        <v>1995300</v>
      </c>
      <c r="E12" s="52">
        <f t="shared" si="0"/>
        <v>7121600</v>
      </c>
      <c r="F12" s="52">
        <f t="shared" si="0"/>
        <v>343400</v>
      </c>
      <c r="G12" s="52">
        <f t="shared" si="0"/>
        <v>1463600</v>
      </c>
      <c r="H12" s="52">
        <f t="shared" si="0"/>
        <v>0</v>
      </c>
      <c r="I12" s="52">
        <f t="shared" si="0"/>
        <v>900</v>
      </c>
      <c r="J12" s="52">
        <f t="shared" si="0"/>
        <v>323500</v>
      </c>
      <c r="K12" s="52">
        <f t="shared" si="0"/>
        <v>4900</v>
      </c>
    </row>
    <row r="13" spans="1:11" s="32" customFormat="1" ht="15.75" customHeight="1" thickTop="1">
      <c r="A13" s="469" t="s">
        <v>347</v>
      </c>
      <c r="B13" s="53">
        <v>1200</v>
      </c>
      <c r="C13" s="54"/>
      <c r="D13" s="54"/>
      <c r="E13" s="54"/>
      <c r="F13" s="54"/>
      <c r="G13" s="55"/>
      <c r="H13" s="55"/>
      <c r="I13" s="55"/>
      <c r="J13" s="55"/>
      <c r="K13" s="55"/>
    </row>
    <row r="14" spans="1:11" s="32" customFormat="1" ht="12">
      <c r="A14" s="464" t="s">
        <v>348</v>
      </c>
      <c r="B14" s="48">
        <v>1210</v>
      </c>
      <c r="C14" s="38"/>
      <c r="D14" s="38"/>
      <c r="E14" s="38"/>
      <c r="F14" s="38"/>
      <c r="G14" s="45"/>
      <c r="H14" s="45"/>
      <c r="I14" s="45"/>
      <c r="J14" s="45"/>
      <c r="K14" s="45"/>
    </row>
    <row r="15" spans="1:11" s="32" customFormat="1" ht="12">
      <c r="A15" s="461" t="s">
        <v>349</v>
      </c>
      <c r="B15" s="56">
        <v>1220</v>
      </c>
      <c r="C15" s="38"/>
      <c r="D15" s="38"/>
      <c r="E15" s="38"/>
      <c r="F15" s="38"/>
      <c r="G15" s="45"/>
      <c r="H15" s="45"/>
      <c r="I15" s="45"/>
      <c r="J15" s="45"/>
      <c r="K15" s="45"/>
    </row>
    <row r="16" spans="1:11" s="32" customFormat="1" ht="13">
      <c r="A16" s="461" t="s">
        <v>769</v>
      </c>
      <c r="B16" s="56">
        <v>1230</v>
      </c>
      <c r="C16" s="38">
        <v>0</v>
      </c>
      <c r="D16" s="38">
        <v>415300</v>
      </c>
      <c r="E16" s="38"/>
      <c r="F16" s="38"/>
      <c r="G16" s="45">
        <v>12700</v>
      </c>
      <c r="H16" s="45">
        <v>0</v>
      </c>
      <c r="I16" s="45"/>
      <c r="J16" s="45"/>
      <c r="K16" s="45">
        <v>0</v>
      </c>
    </row>
    <row r="17" spans="1:11" s="32" customFormat="1" ht="12">
      <c r="A17" s="464" t="s">
        <v>341</v>
      </c>
      <c r="B17" s="48">
        <v>1290</v>
      </c>
      <c r="C17" s="38"/>
      <c r="D17" s="38"/>
      <c r="E17" s="38"/>
      <c r="F17" s="38"/>
      <c r="G17" s="45"/>
      <c r="H17" s="45"/>
      <c r="I17" s="45"/>
      <c r="J17" s="45"/>
      <c r="K17" s="45"/>
    </row>
    <row r="18" spans="1:11" s="47" customFormat="1" ht="13" thickBot="1">
      <c r="A18" s="57" t="s">
        <v>104</v>
      </c>
      <c r="B18" s="58"/>
      <c r="C18" s="59">
        <f>SUM(C14:C17)</f>
        <v>0</v>
      </c>
      <c r="D18" s="59">
        <f t="shared" ref="D18:K18" si="1">SUM(D14:D17)</f>
        <v>415300</v>
      </c>
      <c r="E18" s="59">
        <f t="shared" si="1"/>
        <v>0</v>
      </c>
      <c r="F18" s="59">
        <f t="shared" si="1"/>
        <v>0</v>
      </c>
      <c r="G18" s="59">
        <f t="shared" si="1"/>
        <v>12700</v>
      </c>
      <c r="H18" s="59">
        <f t="shared" si="1"/>
        <v>0</v>
      </c>
      <c r="I18" s="59">
        <f t="shared" si="1"/>
        <v>0</v>
      </c>
      <c r="J18" s="59">
        <f t="shared" si="1"/>
        <v>0</v>
      </c>
      <c r="K18" s="59">
        <f t="shared" si="1"/>
        <v>0</v>
      </c>
    </row>
    <row r="19" spans="1:11" s="32" customFormat="1" ht="15.75" customHeight="1" thickTop="1">
      <c r="A19" s="60" t="s">
        <v>45</v>
      </c>
      <c r="B19" s="61">
        <v>1300</v>
      </c>
      <c r="C19" s="54"/>
      <c r="D19" s="62"/>
      <c r="E19" s="62"/>
      <c r="F19" s="62"/>
      <c r="G19" s="63"/>
      <c r="H19" s="63"/>
      <c r="I19" s="63"/>
      <c r="J19" s="63"/>
      <c r="K19" s="63"/>
    </row>
    <row r="20" spans="1:11" s="32" customFormat="1" ht="12">
      <c r="A20" s="464" t="s">
        <v>450</v>
      </c>
      <c r="B20" s="48">
        <v>1311</v>
      </c>
      <c r="C20" s="38">
        <v>166200</v>
      </c>
      <c r="D20" s="42"/>
      <c r="E20" s="42"/>
      <c r="F20" s="42"/>
      <c r="G20" s="43"/>
      <c r="H20" s="43"/>
      <c r="I20" s="43"/>
      <c r="J20" s="43"/>
      <c r="K20" s="43"/>
    </row>
    <row r="21" spans="1:11" s="32" customFormat="1" ht="12">
      <c r="A21" s="464" t="s">
        <v>32</v>
      </c>
      <c r="B21" s="48">
        <v>1312</v>
      </c>
      <c r="C21" s="38"/>
      <c r="D21" s="42"/>
      <c r="E21" s="42"/>
      <c r="F21" s="42"/>
      <c r="G21" s="43"/>
      <c r="H21" s="43"/>
      <c r="I21" s="43"/>
      <c r="J21" s="43"/>
      <c r="K21" s="43"/>
    </row>
    <row r="22" spans="1:11" s="32" customFormat="1" ht="12">
      <c r="A22" s="465" t="s">
        <v>451</v>
      </c>
      <c r="B22" s="64">
        <v>1313</v>
      </c>
      <c r="C22" s="38"/>
      <c r="D22" s="42"/>
      <c r="E22" s="42"/>
      <c r="F22" s="42"/>
      <c r="G22" s="43"/>
      <c r="H22" s="43"/>
      <c r="I22" s="43"/>
      <c r="J22" s="43"/>
      <c r="K22" s="43"/>
    </row>
    <row r="23" spans="1:11" s="32" customFormat="1" ht="12">
      <c r="A23" s="465" t="s">
        <v>356</v>
      </c>
      <c r="B23" s="64">
        <v>1314</v>
      </c>
      <c r="C23" s="38"/>
      <c r="D23" s="42"/>
      <c r="E23" s="42"/>
      <c r="F23" s="42"/>
      <c r="G23" s="43"/>
      <c r="H23" s="43"/>
      <c r="I23" s="43"/>
      <c r="J23" s="43"/>
      <c r="K23" s="43"/>
    </row>
    <row r="24" spans="1:11" s="70" customFormat="1" ht="14">
      <c r="A24" s="466" t="s">
        <v>603</v>
      </c>
      <c r="B24" s="65">
        <v>1321</v>
      </c>
      <c r="C24" s="66">
        <v>88500</v>
      </c>
      <c r="D24" s="67"/>
      <c r="E24" s="68"/>
      <c r="F24" s="67"/>
      <c r="G24" s="69"/>
      <c r="H24" s="69"/>
      <c r="I24" s="69"/>
      <c r="J24" s="69"/>
      <c r="K24" s="69"/>
    </row>
    <row r="25" spans="1:11" s="72" customFormat="1" ht="12">
      <c r="A25" s="466" t="s">
        <v>604</v>
      </c>
      <c r="B25" s="71">
        <v>1322</v>
      </c>
      <c r="C25" s="66"/>
      <c r="D25" s="67"/>
      <c r="E25" s="67"/>
      <c r="F25" s="69"/>
      <c r="G25" s="69"/>
      <c r="H25" s="69"/>
      <c r="I25" s="69"/>
      <c r="J25" s="69"/>
      <c r="K25" s="69"/>
    </row>
    <row r="26" spans="1:11" ht="12">
      <c r="A26" s="466" t="s">
        <v>605</v>
      </c>
      <c r="B26" s="71">
        <v>1323</v>
      </c>
      <c r="C26" s="66"/>
      <c r="D26" s="67"/>
      <c r="E26" s="67"/>
      <c r="F26" s="67"/>
      <c r="G26" s="69"/>
      <c r="H26" s="69"/>
      <c r="I26" s="69"/>
      <c r="J26" s="69"/>
      <c r="K26" s="69"/>
    </row>
    <row r="27" spans="1:11" ht="12">
      <c r="A27" s="466" t="s">
        <v>606</v>
      </c>
      <c r="B27" s="71">
        <v>1324</v>
      </c>
      <c r="C27" s="66"/>
      <c r="D27" s="67"/>
      <c r="E27" s="67"/>
      <c r="F27" s="67"/>
      <c r="G27" s="69"/>
      <c r="H27" s="69"/>
      <c r="I27" s="69"/>
      <c r="J27" s="69"/>
      <c r="K27" s="69"/>
    </row>
    <row r="28" spans="1:11" ht="12">
      <c r="A28" s="466" t="s">
        <v>607</v>
      </c>
      <c r="B28" s="71">
        <v>1331</v>
      </c>
      <c r="C28" s="74"/>
      <c r="D28" s="67"/>
      <c r="E28" s="67"/>
      <c r="F28" s="67"/>
      <c r="G28" s="69"/>
      <c r="H28" s="69"/>
      <c r="I28" s="69"/>
      <c r="J28" s="69"/>
      <c r="K28" s="69"/>
    </row>
    <row r="29" spans="1:11" ht="12">
      <c r="A29" s="466" t="s">
        <v>608</v>
      </c>
      <c r="B29" s="71">
        <v>1332</v>
      </c>
      <c r="C29" s="74"/>
      <c r="D29" s="67"/>
      <c r="E29" s="67"/>
      <c r="F29" s="67"/>
      <c r="G29" s="69"/>
      <c r="H29" s="69"/>
      <c r="I29" s="69"/>
      <c r="J29" s="69"/>
      <c r="K29" s="69"/>
    </row>
    <row r="30" spans="1:11" ht="12">
      <c r="A30" s="466" t="s">
        <v>609</v>
      </c>
      <c r="B30" s="71">
        <v>1333</v>
      </c>
      <c r="C30" s="74"/>
      <c r="D30" s="67"/>
      <c r="E30" s="67"/>
      <c r="F30" s="67"/>
      <c r="G30" s="69"/>
      <c r="H30" s="69"/>
      <c r="I30" s="69"/>
      <c r="J30" s="69"/>
      <c r="K30" s="69"/>
    </row>
    <row r="31" spans="1:11" ht="12">
      <c r="A31" s="466" t="s">
        <v>610</v>
      </c>
      <c r="B31" s="71">
        <v>1334</v>
      </c>
      <c r="C31" s="74"/>
      <c r="D31" s="67"/>
      <c r="E31" s="67"/>
      <c r="F31" s="67"/>
      <c r="G31" s="69"/>
      <c r="H31" s="69"/>
      <c r="I31" s="69"/>
      <c r="J31" s="69"/>
      <c r="K31" s="69"/>
    </row>
    <row r="32" spans="1:11" ht="12">
      <c r="A32" s="466" t="s">
        <v>611</v>
      </c>
      <c r="B32" s="71">
        <v>1341</v>
      </c>
      <c r="C32" s="74"/>
      <c r="D32" s="67"/>
      <c r="E32" s="67"/>
      <c r="F32" s="67"/>
      <c r="G32" s="69"/>
      <c r="H32" s="69"/>
      <c r="I32" s="69"/>
      <c r="J32" s="69"/>
      <c r="K32" s="69"/>
    </row>
    <row r="33" spans="1:11" ht="12">
      <c r="A33" s="466" t="s">
        <v>612</v>
      </c>
      <c r="B33" s="71">
        <v>1342</v>
      </c>
      <c r="C33" s="74">
        <v>0</v>
      </c>
      <c r="D33" s="67"/>
      <c r="E33" s="67"/>
      <c r="F33" s="67"/>
      <c r="G33" s="69"/>
      <c r="H33" s="69"/>
      <c r="I33" s="69"/>
      <c r="J33" s="69"/>
      <c r="K33" s="69"/>
    </row>
    <row r="34" spans="1:11" ht="12">
      <c r="A34" s="466" t="s">
        <v>613</v>
      </c>
      <c r="B34" s="71">
        <v>1343</v>
      </c>
      <c r="C34" s="74"/>
      <c r="D34" s="67"/>
      <c r="E34" s="67"/>
      <c r="F34" s="67"/>
      <c r="G34" s="69"/>
      <c r="H34" s="69"/>
      <c r="I34" s="69"/>
      <c r="J34" s="69"/>
      <c r="K34" s="69"/>
    </row>
    <row r="35" spans="1:11" ht="12">
      <c r="A35" s="466" t="s">
        <v>614</v>
      </c>
      <c r="B35" s="71">
        <v>1344</v>
      </c>
      <c r="C35" s="74"/>
      <c r="D35" s="67"/>
      <c r="E35" s="67"/>
      <c r="F35" s="67"/>
      <c r="G35" s="69"/>
      <c r="H35" s="69"/>
      <c r="I35" s="69"/>
      <c r="J35" s="69"/>
      <c r="K35" s="69"/>
    </row>
    <row r="36" spans="1:11" ht="12">
      <c r="A36" s="466" t="s">
        <v>615</v>
      </c>
      <c r="B36" s="65">
        <v>1351</v>
      </c>
      <c r="C36" s="74"/>
      <c r="D36" s="67"/>
      <c r="E36" s="67"/>
      <c r="F36" s="67"/>
      <c r="G36" s="69"/>
      <c r="H36" s="69"/>
      <c r="I36" s="69"/>
      <c r="J36" s="69"/>
      <c r="K36" s="69"/>
    </row>
    <row r="37" spans="1:11" ht="12">
      <c r="A37" s="466" t="s">
        <v>616</v>
      </c>
      <c r="B37" s="71">
        <v>1352</v>
      </c>
      <c r="C37" s="74"/>
      <c r="D37" s="67"/>
      <c r="E37" s="67"/>
      <c r="F37" s="67"/>
      <c r="G37" s="69"/>
      <c r="H37" s="69"/>
      <c r="I37" s="69"/>
      <c r="J37" s="69"/>
      <c r="K37" s="69"/>
    </row>
    <row r="38" spans="1:11" ht="12">
      <c r="A38" s="466" t="s">
        <v>617</v>
      </c>
      <c r="B38" s="71">
        <v>1353</v>
      </c>
      <c r="C38" s="74"/>
      <c r="D38" s="67"/>
      <c r="E38" s="67"/>
      <c r="F38" s="67"/>
      <c r="G38" s="69"/>
      <c r="H38" s="69"/>
      <c r="I38" s="69"/>
      <c r="J38" s="69"/>
      <c r="K38" s="69"/>
    </row>
    <row r="39" spans="1:11" ht="12">
      <c r="A39" s="466" t="s">
        <v>618</v>
      </c>
      <c r="B39" s="71">
        <v>1354</v>
      </c>
      <c r="C39" s="75"/>
      <c r="D39" s="67"/>
      <c r="E39" s="67"/>
      <c r="F39" s="67"/>
      <c r="G39" s="69"/>
      <c r="H39" s="69"/>
      <c r="I39" s="69"/>
      <c r="J39" s="69"/>
      <c r="K39" s="69"/>
    </row>
    <row r="40" spans="1:11" ht="13" thickBot="1">
      <c r="A40" s="76" t="s">
        <v>105</v>
      </c>
      <c r="B40" s="77"/>
      <c r="C40" s="78">
        <f>SUM(C20:C39)</f>
        <v>254700</v>
      </c>
      <c r="D40" s="67"/>
      <c r="E40" s="67"/>
      <c r="F40" s="67"/>
      <c r="G40" s="69"/>
      <c r="H40" s="69"/>
      <c r="I40" s="69"/>
      <c r="J40" s="69"/>
      <c r="K40" s="69"/>
    </row>
    <row r="41" spans="1:11" ht="15.75" customHeight="1" thickTop="1">
      <c r="A41" s="79" t="s">
        <v>159</v>
      </c>
      <c r="B41" s="80">
        <v>1400</v>
      </c>
      <c r="C41" s="67"/>
      <c r="D41" s="67"/>
      <c r="E41" s="67"/>
      <c r="F41" s="67"/>
      <c r="G41" s="69"/>
      <c r="H41" s="69"/>
      <c r="I41" s="69"/>
      <c r="J41" s="69"/>
      <c r="K41" s="69"/>
    </row>
    <row r="42" spans="1:11" ht="12">
      <c r="A42" s="81" t="s">
        <v>619</v>
      </c>
      <c r="B42" s="71">
        <v>1411</v>
      </c>
      <c r="C42" s="67"/>
      <c r="D42" s="67"/>
      <c r="E42" s="67"/>
      <c r="F42" s="74"/>
      <c r="G42" s="69"/>
      <c r="H42" s="69"/>
      <c r="I42" s="69"/>
      <c r="J42" s="69"/>
      <c r="K42" s="69"/>
    </row>
    <row r="43" spans="1:11" ht="12">
      <c r="A43" s="81" t="s">
        <v>620</v>
      </c>
      <c r="B43" s="71">
        <v>1412</v>
      </c>
      <c r="C43" s="67"/>
      <c r="D43" s="67"/>
      <c r="E43" s="67"/>
      <c r="F43" s="74"/>
      <c r="G43" s="69"/>
      <c r="H43" s="69"/>
      <c r="I43" s="69"/>
      <c r="J43" s="69"/>
      <c r="K43" s="69"/>
    </row>
    <row r="44" spans="1:11" ht="12">
      <c r="A44" s="81" t="s">
        <v>621</v>
      </c>
      <c r="B44" s="71">
        <v>1413</v>
      </c>
      <c r="C44" s="67"/>
      <c r="D44" s="67"/>
      <c r="E44" s="67"/>
      <c r="F44" s="74"/>
      <c r="G44" s="69"/>
      <c r="H44" s="69"/>
      <c r="I44" s="69"/>
      <c r="J44" s="69"/>
      <c r="K44" s="69"/>
    </row>
    <row r="45" spans="1:11" ht="12">
      <c r="A45" s="81" t="s">
        <v>622</v>
      </c>
      <c r="B45" s="71">
        <v>1415</v>
      </c>
      <c r="C45" s="67"/>
      <c r="D45" s="67"/>
      <c r="E45" s="67"/>
      <c r="F45" s="74"/>
      <c r="G45" s="69"/>
      <c r="H45" s="69"/>
      <c r="I45" s="69"/>
      <c r="J45" s="69"/>
      <c r="K45" s="69"/>
    </row>
    <row r="46" spans="1:11" ht="12">
      <c r="A46" s="81" t="s">
        <v>623</v>
      </c>
      <c r="B46" s="71">
        <v>1416</v>
      </c>
      <c r="C46" s="67"/>
      <c r="D46" s="67"/>
      <c r="E46" s="67"/>
      <c r="F46" s="74"/>
      <c r="G46" s="69"/>
      <c r="H46" s="69"/>
      <c r="I46" s="69"/>
      <c r="J46" s="69"/>
      <c r="K46" s="69"/>
    </row>
    <row r="47" spans="1:11" ht="12">
      <c r="A47" s="81" t="s">
        <v>7</v>
      </c>
      <c r="B47" s="71">
        <v>1421</v>
      </c>
      <c r="C47" s="67"/>
      <c r="D47" s="67"/>
      <c r="E47" s="67"/>
      <c r="F47" s="74"/>
      <c r="G47" s="69"/>
      <c r="H47" s="69"/>
      <c r="I47" s="69"/>
      <c r="J47" s="69"/>
      <c r="K47" s="69"/>
    </row>
    <row r="48" spans="1:11" ht="12">
      <c r="A48" s="81" t="s">
        <v>387</v>
      </c>
      <c r="B48" s="71">
        <v>1422</v>
      </c>
      <c r="C48" s="67"/>
      <c r="D48" s="67"/>
      <c r="E48" s="67"/>
      <c r="F48" s="74"/>
      <c r="G48" s="69"/>
      <c r="H48" s="69"/>
      <c r="I48" s="69"/>
      <c r="J48" s="69"/>
      <c r="K48" s="69"/>
    </row>
    <row r="49" spans="1:11" ht="12">
      <c r="A49" s="81" t="s">
        <v>0</v>
      </c>
      <c r="B49" s="71">
        <v>1423</v>
      </c>
      <c r="C49" s="67"/>
      <c r="D49" s="67"/>
      <c r="E49" s="67"/>
      <c r="F49" s="74"/>
      <c r="G49" s="69"/>
      <c r="H49" s="69"/>
      <c r="I49" s="69"/>
      <c r="J49" s="69"/>
      <c r="K49" s="69"/>
    </row>
    <row r="50" spans="1:11" ht="12">
      <c r="A50" s="82" t="s">
        <v>768</v>
      </c>
      <c r="B50" s="83">
        <v>1424</v>
      </c>
      <c r="C50" s="67"/>
      <c r="D50" s="67"/>
      <c r="E50" s="67"/>
      <c r="F50" s="74"/>
      <c r="G50" s="69"/>
      <c r="H50" s="69"/>
      <c r="I50" s="69"/>
      <c r="J50" s="69"/>
      <c r="K50" s="69"/>
    </row>
    <row r="51" spans="1:11" ht="12">
      <c r="A51" s="84" t="s">
        <v>4</v>
      </c>
      <c r="B51" s="85" t="s">
        <v>226</v>
      </c>
      <c r="C51" s="86"/>
      <c r="D51" s="87"/>
      <c r="E51" s="86"/>
      <c r="F51" s="88"/>
      <c r="G51" s="89"/>
      <c r="H51" s="89"/>
      <c r="I51" s="89"/>
      <c r="J51" s="89"/>
      <c r="K51" s="89"/>
    </row>
    <row r="52" spans="1:11" ht="12">
      <c r="A52" s="84" t="s">
        <v>1</v>
      </c>
      <c r="B52" s="85" t="s">
        <v>227</v>
      </c>
      <c r="C52" s="86"/>
      <c r="D52" s="86"/>
      <c r="E52" s="86"/>
      <c r="F52" s="88"/>
      <c r="G52" s="89"/>
      <c r="H52" s="89"/>
      <c r="I52" s="89"/>
      <c r="J52" s="89"/>
      <c r="K52" s="89"/>
    </row>
    <row r="53" spans="1:11" ht="12">
      <c r="A53" s="90" t="s">
        <v>2</v>
      </c>
      <c r="B53" s="91">
        <v>1433</v>
      </c>
      <c r="C53" s="86"/>
      <c r="D53" s="86"/>
      <c r="E53" s="86"/>
      <c r="F53" s="88"/>
      <c r="G53" s="89"/>
      <c r="H53" s="89"/>
      <c r="I53" s="89"/>
      <c r="J53" s="89"/>
      <c r="K53" s="89"/>
    </row>
    <row r="54" spans="1:11" ht="12">
      <c r="A54" s="92" t="s">
        <v>3</v>
      </c>
      <c r="B54" s="91" t="s">
        <v>353</v>
      </c>
      <c r="C54" s="86"/>
      <c r="D54" s="86"/>
      <c r="E54" s="86"/>
      <c r="F54" s="74"/>
      <c r="G54" s="89"/>
      <c r="H54" s="89"/>
      <c r="I54" s="89"/>
      <c r="J54" s="89"/>
      <c r="K54" s="89"/>
    </row>
    <row r="55" spans="1:11" ht="12">
      <c r="A55" s="92" t="s">
        <v>758</v>
      </c>
      <c r="B55" s="93">
        <v>1441</v>
      </c>
      <c r="C55" s="86"/>
      <c r="D55" s="86"/>
      <c r="E55" s="86"/>
      <c r="F55" s="88"/>
      <c r="G55" s="89"/>
      <c r="H55" s="89"/>
      <c r="I55" s="89"/>
      <c r="J55" s="89"/>
      <c r="K55" s="89"/>
    </row>
    <row r="56" spans="1:11" ht="12">
      <c r="A56" s="92" t="s">
        <v>5</v>
      </c>
      <c r="B56" s="85">
        <v>1442</v>
      </c>
      <c r="C56" s="86"/>
      <c r="D56" s="86"/>
      <c r="E56" s="86"/>
      <c r="F56" s="88"/>
      <c r="G56" s="89"/>
      <c r="H56" s="89"/>
      <c r="I56" s="89"/>
      <c r="J56" s="89"/>
      <c r="K56" s="89"/>
    </row>
    <row r="57" spans="1:11" ht="12">
      <c r="A57" s="92" t="s">
        <v>6</v>
      </c>
      <c r="B57" s="85">
        <v>1443</v>
      </c>
      <c r="C57" s="86"/>
      <c r="D57" s="86"/>
      <c r="E57" s="86"/>
      <c r="F57" s="88"/>
      <c r="G57" s="89"/>
      <c r="H57" s="89"/>
      <c r="I57" s="89"/>
      <c r="J57" s="89"/>
      <c r="K57" s="89"/>
    </row>
    <row r="58" spans="1:11" ht="12">
      <c r="A58" s="92" t="s">
        <v>766</v>
      </c>
      <c r="B58" s="93" t="s">
        <v>354</v>
      </c>
      <c r="C58" s="86"/>
      <c r="D58" s="86"/>
      <c r="E58" s="86"/>
      <c r="F58" s="74"/>
      <c r="G58" s="89"/>
      <c r="H58" s="89"/>
      <c r="I58" s="89"/>
      <c r="J58" s="89"/>
      <c r="K58" s="89"/>
    </row>
    <row r="59" spans="1:11" ht="12">
      <c r="A59" s="92" t="s">
        <v>10</v>
      </c>
      <c r="B59" s="85">
        <v>1451</v>
      </c>
      <c r="C59" s="86"/>
      <c r="D59" s="86"/>
      <c r="E59" s="86"/>
      <c r="F59" s="88"/>
      <c r="G59" s="89"/>
      <c r="H59" s="89"/>
      <c r="I59" s="89"/>
      <c r="J59" s="89"/>
      <c r="K59" s="89"/>
    </row>
    <row r="60" spans="1:11" ht="12">
      <c r="A60" s="92" t="s">
        <v>8</v>
      </c>
      <c r="B60" s="85">
        <v>1452</v>
      </c>
      <c r="C60" s="86"/>
      <c r="D60" s="86"/>
      <c r="E60" s="86"/>
      <c r="F60" s="88"/>
      <c r="G60" s="89"/>
      <c r="H60" s="89"/>
      <c r="I60" s="89"/>
      <c r="J60" s="89"/>
      <c r="K60" s="89"/>
    </row>
    <row r="61" spans="1:11" ht="12">
      <c r="A61" s="92" t="s">
        <v>9</v>
      </c>
      <c r="B61" s="85">
        <v>1453</v>
      </c>
      <c r="C61" s="86"/>
      <c r="D61" s="86"/>
      <c r="E61" s="86"/>
      <c r="F61" s="88"/>
      <c r="G61" s="89"/>
      <c r="H61" s="89"/>
      <c r="I61" s="89"/>
      <c r="J61" s="89"/>
      <c r="K61" s="89"/>
    </row>
    <row r="62" spans="1:11" ht="12">
      <c r="A62" s="92" t="s">
        <v>11</v>
      </c>
      <c r="B62" s="94" t="s">
        <v>355</v>
      </c>
      <c r="C62" s="86"/>
      <c r="D62" s="86"/>
      <c r="E62" s="86"/>
      <c r="F62" s="74"/>
      <c r="G62" s="89"/>
      <c r="H62" s="89"/>
      <c r="I62" s="89"/>
      <c r="J62" s="89"/>
      <c r="K62" s="89"/>
    </row>
    <row r="63" spans="1:11" ht="13" thickBot="1">
      <c r="A63" s="95" t="s">
        <v>106</v>
      </c>
      <c r="B63" s="96"/>
      <c r="C63" s="86"/>
      <c r="D63" s="86"/>
      <c r="E63" s="86"/>
      <c r="F63" s="97">
        <f>SUM(F42:F62)</f>
        <v>0</v>
      </c>
      <c r="G63" s="89"/>
      <c r="H63" s="89"/>
      <c r="I63" s="89"/>
      <c r="J63" s="89"/>
      <c r="K63" s="89"/>
    </row>
    <row r="64" spans="1:11" ht="15.75" customHeight="1" thickTop="1">
      <c r="A64" s="98" t="s">
        <v>128</v>
      </c>
      <c r="B64" s="99" t="s">
        <v>719</v>
      </c>
      <c r="C64" s="86"/>
      <c r="D64" s="86"/>
      <c r="E64" s="86"/>
      <c r="F64" s="86"/>
      <c r="G64" s="89"/>
      <c r="H64" s="89"/>
      <c r="I64" s="89"/>
      <c r="J64" s="89"/>
      <c r="K64" s="89"/>
    </row>
    <row r="65" spans="1:11" ht="12">
      <c r="A65" s="92" t="s">
        <v>129</v>
      </c>
      <c r="B65" s="85">
        <v>1510</v>
      </c>
      <c r="C65" s="88">
        <v>100000</v>
      </c>
      <c r="D65" s="88">
        <v>46400</v>
      </c>
      <c r="E65" s="88">
        <v>123800</v>
      </c>
      <c r="F65" s="88">
        <v>81800</v>
      </c>
      <c r="G65" s="100">
        <v>14900</v>
      </c>
      <c r="H65" s="100">
        <v>16500</v>
      </c>
      <c r="I65" s="100">
        <v>175000</v>
      </c>
      <c r="J65" s="100">
        <v>4000</v>
      </c>
      <c r="K65" s="100">
        <v>0</v>
      </c>
    </row>
    <row r="66" spans="1:11" ht="12">
      <c r="A66" s="92" t="s">
        <v>130</v>
      </c>
      <c r="B66" s="85">
        <v>1520</v>
      </c>
      <c r="C66" s="88"/>
      <c r="D66" s="88"/>
      <c r="E66" s="88"/>
      <c r="F66" s="88"/>
      <c r="G66" s="100"/>
      <c r="H66" s="100"/>
      <c r="I66" s="100"/>
      <c r="J66" s="100"/>
      <c r="K66" s="100"/>
    </row>
    <row r="67" spans="1:11" ht="13" thickBot="1">
      <c r="A67" s="95" t="s">
        <v>107</v>
      </c>
      <c r="B67" s="96"/>
      <c r="C67" s="97">
        <f>SUM(C65:C66)</f>
        <v>100000</v>
      </c>
      <c r="D67" s="97">
        <f t="shared" ref="D67:K67" si="2">SUM(D65:D66)</f>
        <v>46400</v>
      </c>
      <c r="E67" s="97">
        <f t="shared" si="2"/>
        <v>123800</v>
      </c>
      <c r="F67" s="97">
        <f t="shared" si="2"/>
        <v>81800</v>
      </c>
      <c r="G67" s="97">
        <f t="shared" si="2"/>
        <v>14900</v>
      </c>
      <c r="H67" s="97">
        <f t="shared" si="2"/>
        <v>16500</v>
      </c>
      <c r="I67" s="97">
        <f t="shared" si="2"/>
        <v>175000</v>
      </c>
      <c r="J67" s="97">
        <f t="shared" si="2"/>
        <v>4000</v>
      </c>
      <c r="K67" s="97">
        <f t="shared" si="2"/>
        <v>0</v>
      </c>
    </row>
    <row r="68" spans="1:11" ht="15.75" customHeight="1" thickTop="1">
      <c r="A68" s="98" t="s">
        <v>590</v>
      </c>
      <c r="B68" s="99" t="s">
        <v>720</v>
      </c>
      <c r="C68" s="86"/>
      <c r="D68" s="86"/>
      <c r="E68" s="86"/>
      <c r="F68" s="86"/>
      <c r="G68" s="89"/>
      <c r="H68" s="89"/>
      <c r="I68" s="89"/>
      <c r="J68" s="89"/>
      <c r="K68" s="89"/>
    </row>
    <row r="69" spans="1:11" ht="12">
      <c r="A69" s="90" t="s">
        <v>591</v>
      </c>
      <c r="B69" s="85">
        <v>1611</v>
      </c>
      <c r="C69" s="88">
        <v>323000</v>
      </c>
      <c r="D69" s="101"/>
      <c r="E69" s="86"/>
      <c r="F69" s="86"/>
      <c r="G69" s="89"/>
      <c r="H69" s="89"/>
      <c r="I69" s="89"/>
      <c r="J69" s="89"/>
      <c r="K69" s="89"/>
    </row>
    <row r="70" spans="1:11" ht="12">
      <c r="A70" s="90" t="s">
        <v>592</v>
      </c>
      <c r="B70" s="85">
        <v>1612</v>
      </c>
      <c r="C70" s="88"/>
      <c r="D70" s="101"/>
      <c r="E70" s="86"/>
      <c r="F70" s="86"/>
      <c r="G70" s="89"/>
      <c r="H70" s="89"/>
      <c r="I70" s="89"/>
      <c r="J70" s="89"/>
      <c r="K70" s="89"/>
    </row>
    <row r="71" spans="1:11" ht="12">
      <c r="A71" s="90" t="s">
        <v>166</v>
      </c>
      <c r="B71" s="85">
        <v>1613</v>
      </c>
      <c r="C71" s="88">
        <v>0</v>
      </c>
      <c r="D71" s="101"/>
      <c r="E71" s="86"/>
      <c r="F71" s="86"/>
      <c r="G71" s="89"/>
      <c r="H71" s="89"/>
      <c r="I71" s="89"/>
      <c r="J71" s="89"/>
      <c r="K71" s="89"/>
    </row>
    <row r="72" spans="1:11" ht="12">
      <c r="A72" s="90" t="s">
        <v>491</v>
      </c>
      <c r="B72" s="85">
        <v>1614</v>
      </c>
      <c r="C72" s="88">
        <v>0</v>
      </c>
      <c r="D72" s="101"/>
      <c r="E72" s="86"/>
      <c r="F72" s="86"/>
      <c r="G72" s="89"/>
      <c r="H72" s="89"/>
      <c r="I72" s="89"/>
      <c r="J72" s="89"/>
      <c r="K72" s="89"/>
    </row>
    <row r="73" spans="1:11" ht="12">
      <c r="A73" s="90" t="s">
        <v>160</v>
      </c>
      <c r="B73" s="85">
        <v>1620</v>
      </c>
      <c r="C73" s="88">
        <v>0</v>
      </c>
      <c r="D73" s="86"/>
      <c r="E73" s="86"/>
      <c r="F73" s="86"/>
      <c r="G73" s="89"/>
      <c r="H73" s="89"/>
      <c r="I73" s="89"/>
      <c r="J73" s="89"/>
      <c r="K73" s="89"/>
    </row>
    <row r="74" spans="1:11" ht="12">
      <c r="A74" s="102" t="s">
        <v>490</v>
      </c>
      <c r="B74" s="103">
        <v>1690</v>
      </c>
      <c r="C74" s="104"/>
      <c r="D74" s="105"/>
      <c r="E74" s="105"/>
      <c r="F74" s="105"/>
      <c r="G74" s="106"/>
      <c r="H74" s="106"/>
      <c r="I74" s="106"/>
      <c r="J74" s="106"/>
      <c r="K74" s="106"/>
    </row>
    <row r="75" spans="1:11" ht="13" thickBot="1">
      <c r="A75" s="107" t="s">
        <v>108</v>
      </c>
      <c r="B75" s="108"/>
      <c r="C75" s="109">
        <f>SUM(C69:C74)</f>
        <v>323000</v>
      </c>
      <c r="D75" s="105"/>
      <c r="E75" s="105"/>
      <c r="F75" s="105"/>
      <c r="G75" s="106"/>
      <c r="H75" s="106"/>
      <c r="I75" s="106"/>
      <c r="J75" s="106"/>
      <c r="K75" s="106"/>
    </row>
    <row r="76" spans="1:11" ht="15.75" customHeight="1" thickTop="1">
      <c r="A76" s="110" t="s">
        <v>357</v>
      </c>
      <c r="B76" s="111" t="s">
        <v>721</v>
      </c>
      <c r="C76" s="105"/>
      <c r="D76" s="105"/>
      <c r="E76" s="105"/>
      <c r="F76" s="105"/>
      <c r="G76" s="106"/>
      <c r="H76" s="106"/>
      <c r="I76" s="106"/>
      <c r="J76" s="106"/>
      <c r="K76" s="106"/>
    </row>
    <row r="77" spans="1:11" ht="12">
      <c r="A77" s="102" t="s">
        <v>161</v>
      </c>
      <c r="B77" s="103">
        <v>1711</v>
      </c>
      <c r="C77" s="104"/>
      <c r="D77" s="104"/>
      <c r="E77" s="105"/>
      <c r="F77" s="105"/>
      <c r="G77" s="106"/>
      <c r="H77" s="106"/>
      <c r="I77" s="106"/>
      <c r="J77" s="106"/>
      <c r="K77" s="106"/>
    </row>
    <row r="78" spans="1:11" ht="12">
      <c r="A78" s="102" t="s">
        <v>162</v>
      </c>
      <c r="B78" s="103">
        <v>1719</v>
      </c>
      <c r="C78" s="104"/>
      <c r="D78" s="104"/>
      <c r="E78" s="105"/>
      <c r="F78" s="105"/>
      <c r="G78" s="106"/>
      <c r="H78" s="106"/>
      <c r="I78" s="106"/>
      <c r="J78" s="106"/>
      <c r="K78" s="106"/>
    </row>
    <row r="79" spans="1:11" ht="12">
      <c r="A79" s="102" t="s">
        <v>163</v>
      </c>
      <c r="B79" s="103">
        <v>1720</v>
      </c>
      <c r="C79" s="104">
        <v>700</v>
      </c>
      <c r="D79" s="104"/>
      <c r="E79" s="105"/>
      <c r="F79" s="105"/>
      <c r="G79" s="106"/>
      <c r="H79" s="106"/>
      <c r="I79" s="106"/>
      <c r="J79" s="106"/>
      <c r="K79" s="106"/>
    </row>
    <row r="80" spans="1:11" ht="12">
      <c r="A80" s="102" t="s">
        <v>164</v>
      </c>
      <c r="B80" s="103">
        <v>1730</v>
      </c>
      <c r="C80" s="104"/>
      <c r="D80" s="104"/>
      <c r="E80" s="105"/>
      <c r="F80" s="105"/>
      <c r="G80" s="106"/>
      <c r="H80" s="106"/>
      <c r="I80" s="106"/>
      <c r="J80" s="106"/>
      <c r="K80" s="106"/>
    </row>
    <row r="81" spans="1:11" ht="12">
      <c r="A81" s="112" t="s">
        <v>489</v>
      </c>
      <c r="B81" s="103">
        <v>1790</v>
      </c>
      <c r="C81" s="104">
        <v>78800</v>
      </c>
      <c r="D81" s="104"/>
      <c r="E81" s="105"/>
      <c r="F81" s="105"/>
      <c r="G81" s="106"/>
      <c r="H81" s="106"/>
      <c r="I81" s="106"/>
      <c r="J81" s="106"/>
      <c r="K81" s="106"/>
    </row>
    <row r="82" spans="1:11" ht="13" thickBot="1">
      <c r="A82" s="107" t="s">
        <v>109</v>
      </c>
      <c r="B82" s="108"/>
      <c r="C82" s="109">
        <f>SUM(C77:C81)</f>
        <v>79500</v>
      </c>
      <c r="D82" s="109">
        <f>SUM(D77:D81)</f>
        <v>0</v>
      </c>
      <c r="E82" s="105"/>
      <c r="F82" s="105"/>
      <c r="G82" s="106"/>
      <c r="H82" s="106"/>
      <c r="I82" s="106"/>
      <c r="J82" s="106"/>
      <c r="K82" s="106"/>
    </row>
    <row r="83" spans="1:11" ht="15.75" customHeight="1" thickTop="1">
      <c r="A83" s="110" t="s">
        <v>728</v>
      </c>
      <c r="B83" s="111" t="s">
        <v>722</v>
      </c>
      <c r="C83" s="105"/>
      <c r="D83" s="105"/>
      <c r="E83" s="105"/>
      <c r="F83" s="105"/>
      <c r="G83" s="106"/>
      <c r="H83" s="106"/>
      <c r="I83" s="106"/>
      <c r="J83" s="106"/>
      <c r="K83" s="106"/>
    </row>
    <row r="84" spans="1:11" ht="12">
      <c r="A84" s="102" t="s">
        <v>35</v>
      </c>
      <c r="B84" s="103">
        <v>1811</v>
      </c>
      <c r="C84" s="104">
        <v>170100</v>
      </c>
      <c r="D84" s="105"/>
      <c r="E84" s="105"/>
      <c r="F84" s="105"/>
      <c r="G84" s="106"/>
      <c r="H84" s="106"/>
      <c r="I84" s="106"/>
      <c r="J84" s="106"/>
      <c r="K84" s="106"/>
    </row>
    <row r="85" spans="1:11" ht="12">
      <c r="A85" s="102" t="s">
        <v>33</v>
      </c>
      <c r="B85" s="103">
        <v>1812</v>
      </c>
      <c r="C85" s="104"/>
      <c r="D85" s="105"/>
      <c r="E85" s="105"/>
      <c r="F85" s="105"/>
      <c r="G85" s="106"/>
      <c r="H85" s="106"/>
      <c r="I85" s="106"/>
      <c r="J85" s="106"/>
      <c r="K85" s="106"/>
    </row>
    <row r="86" spans="1:11" ht="12">
      <c r="A86" s="102" t="s">
        <v>34</v>
      </c>
      <c r="B86" s="103">
        <v>1813</v>
      </c>
      <c r="C86" s="104"/>
      <c r="D86" s="105"/>
      <c r="E86" s="105"/>
      <c r="F86" s="105"/>
      <c r="G86" s="106"/>
      <c r="H86" s="106"/>
      <c r="I86" s="106"/>
      <c r="J86" s="106"/>
      <c r="K86" s="106"/>
    </row>
    <row r="87" spans="1:11" ht="12">
      <c r="A87" s="102" t="s">
        <v>358</v>
      </c>
      <c r="B87" s="103">
        <v>1819</v>
      </c>
      <c r="C87" s="104"/>
      <c r="D87" s="105"/>
      <c r="E87" s="105"/>
      <c r="F87" s="105"/>
      <c r="G87" s="106"/>
      <c r="H87" s="106"/>
      <c r="I87" s="106"/>
      <c r="J87" s="106"/>
      <c r="K87" s="106"/>
    </row>
    <row r="88" spans="1:11" ht="12">
      <c r="A88" s="102" t="s">
        <v>36</v>
      </c>
      <c r="B88" s="103">
        <v>1821</v>
      </c>
      <c r="C88" s="104"/>
      <c r="D88" s="105"/>
      <c r="E88" s="105"/>
      <c r="F88" s="105"/>
      <c r="G88" s="106"/>
      <c r="H88" s="106"/>
      <c r="I88" s="106"/>
      <c r="J88" s="106"/>
      <c r="K88" s="106"/>
    </row>
    <row r="89" spans="1:11" ht="12">
      <c r="A89" s="102" t="s">
        <v>37</v>
      </c>
      <c r="B89" s="103">
        <v>1822</v>
      </c>
      <c r="C89" s="104"/>
      <c r="D89" s="105"/>
      <c r="E89" s="105"/>
      <c r="F89" s="105"/>
      <c r="G89" s="106"/>
      <c r="H89" s="106"/>
      <c r="I89" s="106"/>
      <c r="J89" s="106"/>
      <c r="K89" s="106"/>
    </row>
    <row r="90" spans="1:11" ht="12">
      <c r="A90" s="102" t="s">
        <v>38</v>
      </c>
      <c r="B90" s="103">
        <v>1823</v>
      </c>
      <c r="C90" s="104"/>
      <c r="D90" s="105"/>
      <c r="E90" s="105"/>
      <c r="F90" s="105"/>
      <c r="G90" s="106"/>
      <c r="H90" s="106"/>
      <c r="I90" s="106"/>
      <c r="J90" s="106"/>
      <c r="K90" s="106"/>
    </row>
    <row r="91" spans="1:11" ht="12">
      <c r="A91" s="102" t="s">
        <v>488</v>
      </c>
      <c r="B91" s="103">
        <v>1829</v>
      </c>
      <c r="C91" s="104"/>
      <c r="D91" s="105"/>
      <c r="E91" s="105"/>
      <c r="F91" s="105"/>
      <c r="G91" s="106"/>
      <c r="H91" s="106"/>
      <c r="I91" s="106"/>
      <c r="J91" s="106"/>
      <c r="K91" s="106"/>
    </row>
    <row r="92" spans="1:11" ht="12">
      <c r="A92" s="102" t="s">
        <v>305</v>
      </c>
      <c r="B92" s="103">
        <v>1890</v>
      </c>
      <c r="C92" s="104"/>
      <c r="D92" s="105"/>
      <c r="E92" s="105"/>
      <c r="F92" s="105"/>
      <c r="G92" s="106"/>
      <c r="H92" s="106"/>
      <c r="I92" s="106"/>
      <c r="J92" s="106"/>
      <c r="K92" s="106"/>
    </row>
    <row r="93" spans="1:11" ht="13" thickBot="1">
      <c r="A93" s="107" t="s">
        <v>110</v>
      </c>
      <c r="B93" s="108"/>
      <c r="C93" s="109">
        <f>SUM(C84:C92)</f>
        <v>170100</v>
      </c>
      <c r="D93" s="105"/>
      <c r="E93" s="105"/>
      <c r="F93" s="105"/>
      <c r="G93" s="106"/>
      <c r="H93" s="106"/>
      <c r="I93" s="106"/>
      <c r="J93" s="106"/>
      <c r="K93" s="106"/>
    </row>
    <row r="94" spans="1:11" ht="15.75" customHeight="1" thickTop="1">
      <c r="A94" s="113" t="s">
        <v>224</v>
      </c>
      <c r="B94" s="114" t="s">
        <v>723</v>
      </c>
      <c r="C94" s="115"/>
      <c r="D94" s="115"/>
      <c r="E94" s="115"/>
      <c r="F94" s="115"/>
      <c r="G94" s="116"/>
      <c r="H94" s="116"/>
      <c r="I94" s="116"/>
      <c r="J94" s="116"/>
      <c r="K94" s="116"/>
    </row>
    <row r="95" spans="1:11" ht="12">
      <c r="A95" s="117" t="s">
        <v>225</v>
      </c>
      <c r="B95" s="118">
        <v>1910</v>
      </c>
      <c r="C95" s="119"/>
      <c r="D95" s="119">
        <v>933100</v>
      </c>
      <c r="E95" s="115"/>
      <c r="F95" s="115"/>
      <c r="G95" s="116"/>
      <c r="H95" s="116"/>
      <c r="I95" s="116"/>
      <c r="J95" s="116"/>
      <c r="K95" s="116"/>
    </row>
    <row r="96" spans="1:11" ht="12">
      <c r="A96" s="117" t="s">
        <v>411</v>
      </c>
      <c r="B96" s="120">
        <v>1920</v>
      </c>
      <c r="C96" s="119">
        <v>-4700</v>
      </c>
      <c r="D96" s="119"/>
      <c r="E96" s="119"/>
      <c r="F96" s="119"/>
      <c r="G96" s="121"/>
      <c r="H96" s="121"/>
      <c r="I96" s="121"/>
      <c r="J96" s="121"/>
      <c r="K96" s="121"/>
    </row>
    <row r="97" spans="1:11" ht="12">
      <c r="A97" s="117" t="s">
        <v>362</v>
      </c>
      <c r="B97" s="120">
        <v>1930</v>
      </c>
      <c r="C97" s="119"/>
      <c r="D97" s="119"/>
      <c r="E97" s="119"/>
      <c r="F97" s="119"/>
      <c r="G97" s="121"/>
      <c r="H97" s="121"/>
      <c r="I97" s="121"/>
      <c r="J97" s="121"/>
      <c r="K97" s="121"/>
    </row>
    <row r="98" spans="1:11" ht="12">
      <c r="A98" s="117" t="s">
        <v>39</v>
      </c>
      <c r="B98" s="120">
        <v>1940</v>
      </c>
      <c r="C98" s="119">
        <v>48900</v>
      </c>
      <c r="D98" s="119"/>
      <c r="E98" s="115"/>
      <c r="F98" s="119"/>
      <c r="G98" s="116"/>
      <c r="H98" s="116"/>
      <c r="I98" s="116"/>
      <c r="J98" s="116"/>
      <c r="K98" s="116"/>
    </row>
    <row r="99" spans="1:11" ht="12">
      <c r="A99" s="117" t="s">
        <v>12</v>
      </c>
      <c r="B99" s="120">
        <v>1950</v>
      </c>
      <c r="C99" s="122">
        <v>5800</v>
      </c>
      <c r="D99" s="122">
        <v>0</v>
      </c>
      <c r="E99" s="122"/>
      <c r="F99" s="122"/>
      <c r="G99" s="123"/>
      <c r="H99" s="123"/>
      <c r="I99" s="116"/>
      <c r="J99" s="123">
        <v>26900</v>
      </c>
      <c r="K99" s="123"/>
    </row>
    <row r="100" spans="1:11" ht="12">
      <c r="A100" s="117" t="s">
        <v>372</v>
      </c>
      <c r="B100" s="120">
        <v>1960</v>
      </c>
      <c r="C100" s="124"/>
      <c r="D100" s="124"/>
      <c r="E100" s="124"/>
      <c r="F100" s="124"/>
      <c r="G100" s="125"/>
      <c r="H100" s="125"/>
      <c r="I100" s="125"/>
      <c r="J100" s="125"/>
      <c r="K100" s="125"/>
    </row>
    <row r="101" spans="1:11" ht="12">
      <c r="A101" s="117" t="s">
        <v>373</v>
      </c>
      <c r="B101" s="120">
        <v>1970</v>
      </c>
      <c r="C101" s="124"/>
      <c r="D101" s="126"/>
      <c r="E101" s="126"/>
      <c r="F101" s="126"/>
      <c r="G101" s="127"/>
      <c r="H101" s="127"/>
      <c r="I101" s="128"/>
      <c r="J101" s="127"/>
      <c r="K101" s="127"/>
    </row>
    <row r="102" spans="1:11" ht="12">
      <c r="A102" s="117" t="s">
        <v>374</v>
      </c>
      <c r="B102" s="120">
        <v>1980</v>
      </c>
      <c r="C102" s="129"/>
      <c r="D102" s="129"/>
      <c r="E102" s="129"/>
      <c r="F102" s="129"/>
      <c r="G102" s="130"/>
      <c r="H102" s="130"/>
      <c r="I102" s="125"/>
      <c r="J102" s="121"/>
      <c r="K102" s="121"/>
    </row>
    <row r="103" spans="1:11" ht="12">
      <c r="A103" s="117" t="s">
        <v>335</v>
      </c>
      <c r="B103" s="120">
        <v>1983</v>
      </c>
      <c r="C103" s="131"/>
      <c r="D103" s="131"/>
      <c r="E103" s="129"/>
      <c r="F103" s="131"/>
      <c r="G103" s="132"/>
      <c r="H103" s="130"/>
      <c r="I103" s="128"/>
      <c r="J103" s="128"/>
      <c r="K103" s="128"/>
    </row>
    <row r="104" spans="1:11" ht="12">
      <c r="A104" s="117" t="s">
        <v>40</v>
      </c>
      <c r="B104" s="120">
        <v>1991</v>
      </c>
      <c r="C104" s="119"/>
      <c r="D104" s="119"/>
      <c r="E104" s="119"/>
      <c r="F104" s="124"/>
      <c r="G104" s="125"/>
      <c r="H104" s="121"/>
      <c r="I104" s="116"/>
      <c r="J104" s="116"/>
      <c r="K104" s="116"/>
    </row>
    <row r="105" spans="1:11" ht="12">
      <c r="A105" s="117" t="s">
        <v>76</v>
      </c>
      <c r="B105" s="120">
        <v>1992</v>
      </c>
      <c r="C105" s="122"/>
      <c r="D105" s="115"/>
      <c r="E105" s="115"/>
      <c r="F105" s="115"/>
      <c r="G105" s="116"/>
      <c r="H105" s="116"/>
      <c r="I105" s="116"/>
      <c r="J105" s="116"/>
      <c r="K105" s="116"/>
    </row>
    <row r="106" spans="1:11" ht="12">
      <c r="A106" s="117" t="s">
        <v>679</v>
      </c>
      <c r="B106" s="120">
        <v>1993</v>
      </c>
      <c r="C106" s="124">
        <v>0</v>
      </c>
      <c r="D106" s="124"/>
      <c r="E106" s="124"/>
      <c r="F106" s="124"/>
      <c r="G106" s="125"/>
      <c r="H106" s="125"/>
      <c r="I106" s="116"/>
      <c r="J106" s="125"/>
      <c r="K106" s="125"/>
    </row>
    <row r="107" spans="1:11" ht="12">
      <c r="A107" s="117" t="s">
        <v>487</v>
      </c>
      <c r="B107" s="120">
        <v>1999</v>
      </c>
      <c r="C107" s="119">
        <v>179000</v>
      </c>
      <c r="D107" s="119">
        <v>23200</v>
      </c>
      <c r="E107" s="119">
        <v>0</v>
      </c>
      <c r="F107" s="119">
        <v>0</v>
      </c>
      <c r="G107" s="121">
        <v>0</v>
      </c>
      <c r="H107" s="121">
        <v>0</v>
      </c>
      <c r="I107" s="121"/>
      <c r="J107" s="121"/>
      <c r="K107" s="121">
        <v>0</v>
      </c>
    </row>
    <row r="108" spans="1:11" ht="13" thickBot="1">
      <c r="A108" s="133" t="s">
        <v>111</v>
      </c>
      <c r="B108" s="134"/>
      <c r="C108" s="135">
        <f>SUM(C95:C107)</f>
        <v>229000</v>
      </c>
      <c r="D108" s="135">
        <f t="shared" ref="D108:K108" si="3">SUM(D95:D107)</f>
        <v>956300</v>
      </c>
      <c r="E108" s="135">
        <f t="shared" si="3"/>
        <v>0</v>
      </c>
      <c r="F108" s="135">
        <f t="shared" si="3"/>
        <v>0</v>
      </c>
      <c r="G108" s="135">
        <f t="shared" si="3"/>
        <v>0</v>
      </c>
      <c r="H108" s="135">
        <f t="shared" si="3"/>
        <v>0</v>
      </c>
      <c r="I108" s="135">
        <f t="shared" si="3"/>
        <v>0</v>
      </c>
      <c r="J108" s="135">
        <f t="shared" si="3"/>
        <v>26900</v>
      </c>
      <c r="K108" s="135">
        <f t="shared" si="3"/>
        <v>0</v>
      </c>
    </row>
    <row r="109" spans="1:11" ht="14" thickTop="1" thickBot="1">
      <c r="A109" s="136" t="s">
        <v>112</v>
      </c>
      <c r="B109" s="137" t="s">
        <v>275</v>
      </c>
      <c r="C109" s="138">
        <f t="shared" ref="C109:K109" si="4">SUM(C12,C18,C40,C63,C67,C75,C82,C93,C108)</f>
        <v>26876300</v>
      </c>
      <c r="D109" s="138">
        <f t="shared" si="4"/>
        <v>3413300</v>
      </c>
      <c r="E109" s="138">
        <f t="shared" si="4"/>
        <v>7245400</v>
      </c>
      <c r="F109" s="138">
        <f t="shared" si="4"/>
        <v>425200</v>
      </c>
      <c r="G109" s="138">
        <f t="shared" si="4"/>
        <v>1491200</v>
      </c>
      <c r="H109" s="138">
        <f t="shared" si="4"/>
        <v>16500</v>
      </c>
      <c r="I109" s="138">
        <f t="shared" si="4"/>
        <v>175900</v>
      </c>
      <c r="J109" s="138">
        <f t="shared" si="4"/>
        <v>354400</v>
      </c>
      <c r="K109" s="138">
        <f t="shared" si="4"/>
        <v>4900</v>
      </c>
    </row>
    <row r="110" spans="1:11" ht="27" thickTop="1">
      <c r="A110" s="139" t="s">
        <v>861</v>
      </c>
      <c r="B110" s="478"/>
      <c r="C110" s="140"/>
      <c r="D110" s="140"/>
      <c r="E110" s="140"/>
      <c r="F110" s="140"/>
      <c r="G110" s="141"/>
      <c r="H110" s="141"/>
      <c r="I110" s="141"/>
      <c r="J110" s="141"/>
      <c r="K110" s="142"/>
    </row>
    <row r="111" spans="1:11" ht="12">
      <c r="A111" s="143" t="s">
        <v>75</v>
      </c>
      <c r="B111" s="144">
        <v>2100</v>
      </c>
      <c r="C111" s="129"/>
      <c r="D111" s="129"/>
      <c r="E111" s="115"/>
      <c r="F111" s="129"/>
      <c r="G111" s="130"/>
      <c r="H111" s="116"/>
      <c r="I111" s="116"/>
      <c r="J111" s="116"/>
      <c r="K111" s="116"/>
    </row>
    <row r="112" spans="1:11" ht="12">
      <c r="A112" s="145" t="s">
        <v>261</v>
      </c>
      <c r="B112" s="120">
        <v>2200</v>
      </c>
      <c r="C112" s="119"/>
      <c r="D112" s="119"/>
      <c r="E112" s="115"/>
      <c r="F112" s="119"/>
      <c r="G112" s="121"/>
      <c r="H112" s="116"/>
      <c r="I112" s="116"/>
      <c r="J112" s="116"/>
      <c r="K112" s="116"/>
    </row>
    <row r="113" spans="1:11" ht="12">
      <c r="A113" s="145" t="s">
        <v>13</v>
      </c>
      <c r="B113" s="120">
        <v>2300</v>
      </c>
      <c r="C113" s="119"/>
      <c r="D113" s="119"/>
      <c r="E113" s="115"/>
      <c r="F113" s="119"/>
      <c r="G113" s="121"/>
      <c r="H113" s="116"/>
      <c r="I113" s="116"/>
      <c r="J113" s="116"/>
      <c r="K113" s="116"/>
    </row>
    <row r="114" spans="1:11" ht="25" thickBot="1">
      <c r="A114" s="146" t="s">
        <v>388</v>
      </c>
      <c r="B114" s="147" t="s">
        <v>123</v>
      </c>
      <c r="C114" s="135">
        <f>SUM(C111:C113)</f>
        <v>0</v>
      </c>
      <c r="D114" s="135">
        <f>SUM(D111:D113)</f>
        <v>0</v>
      </c>
      <c r="E114" s="115"/>
      <c r="F114" s="135">
        <f>SUM(F111:F113)</f>
        <v>0</v>
      </c>
      <c r="G114" s="135">
        <f>SUM(G111:G113)</f>
        <v>0</v>
      </c>
      <c r="H114" s="116"/>
      <c r="I114" s="116"/>
      <c r="J114" s="116"/>
      <c r="K114" s="116"/>
    </row>
    <row r="115" spans="1:11" ht="16.75" customHeight="1" thickTop="1">
      <c r="A115" s="148" t="s">
        <v>724</v>
      </c>
      <c r="B115" s="149"/>
      <c r="C115" s="150"/>
      <c r="D115" s="151"/>
      <c r="E115" s="152"/>
      <c r="F115" s="151"/>
      <c r="G115" s="153"/>
      <c r="H115" s="154"/>
      <c r="I115" s="154"/>
      <c r="J115" s="154"/>
      <c r="K115" s="155"/>
    </row>
    <row r="116" spans="1:11" ht="16.5" customHeight="1">
      <c r="A116" s="156" t="s">
        <v>726</v>
      </c>
      <c r="B116" s="157"/>
      <c r="C116" s="115"/>
      <c r="D116" s="115"/>
      <c r="E116" s="115"/>
      <c r="F116" s="115"/>
      <c r="G116" s="116"/>
      <c r="H116" s="116"/>
      <c r="I116" s="116"/>
      <c r="J116" s="116"/>
      <c r="K116" s="116"/>
    </row>
    <row r="117" spans="1:11" ht="12">
      <c r="A117" s="145" t="s">
        <v>749</v>
      </c>
      <c r="B117" s="120">
        <v>3001</v>
      </c>
      <c r="C117" s="119">
        <v>7128200</v>
      </c>
      <c r="D117" s="119">
        <v>0</v>
      </c>
      <c r="E117" s="119"/>
      <c r="F117" s="119"/>
      <c r="G117" s="121"/>
      <c r="H117" s="121"/>
      <c r="I117" s="116"/>
      <c r="J117" s="121">
        <v>0</v>
      </c>
      <c r="K117" s="121"/>
    </row>
    <row r="118" spans="1:11" ht="12">
      <c r="A118" s="158" t="s">
        <v>41</v>
      </c>
      <c r="B118" s="118">
        <v>3005</v>
      </c>
      <c r="C118" s="119"/>
      <c r="D118" s="119"/>
      <c r="E118" s="119"/>
      <c r="F118" s="119"/>
      <c r="G118" s="121"/>
      <c r="H118" s="121"/>
      <c r="I118" s="116"/>
      <c r="J118" s="121"/>
      <c r="K118" s="121"/>
    </row>
    <row r="119" spans="1:11" s="1706" customFormat="1" ht="12">
      <c r="A119" s="1704" t="s">
        <v>754</v>
      </c>
      <c r="B119" s="1705" t="s">
        <v>755</v>
      </c>
      <c r="C119" s="124"/>
      <c r="D119" s="124"/>
      <c r="E119" s="124"/>
      <c r="F119" s="124"/>
      <c r="G119" s="125"/>
      <c r="H119" s="125"/>
      <c r="I119" s="116"/>
      <c r="J119" s="125"/>
      <c r="K119" s="125"/>
    </row>
    <row r="120" spans="1:11" ht="12">
      <c r="A120" s="159" t="s">
        <v>862</v>
      </c>
      <c r="B120" s="160">
        <v>3099</v>
      </c>
      <c r="C120" s="161">
        <v>2300</v>
      </c>
      <c r="D120" s="161"/>
      <c r="E120" s="161"/>
      <c r="F120" s="161"/>
      <c r="G120" s="162"/>
      <c r="H120" s="162"/>
      <c r="I120" s="163"/>
      <c r="J120" s="162"/>
      <c r="K120" s="162"/>
    </row>
    <row r="121" spans="1:11" ht="13" thickBot="1">
      <c r="A121" s="164" t="s">
        <v>113</v>
      </c>
      <c r="B121" s="165"/>
      <c r="C121" s="166">
        <f t="shared" ref="C121:H121" si="5">SUM(C117:C120)</f>
        <v>7130500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c r="A122" s="167" t="s">
        <v>725</v>
      </c>
      <c r="B122" s="168"/>
      <c r="C122" s="169"/>
      <c r="D122" s="169"/>
      <c r="E122" s="170"/>
      <c r="F122" s="169"/>
      <c r="G122" s="163"/>
      <c r="H122" s="163"/>
      <c r="I122" s="163"/>
      <c r="J122" s="163"/>
      <c r="K122" s="163"/>
    </row>
    <row r="123" spans="1:11" ht="12">
      <c r="A123" s="470" t="s">
        <v>533</v>
      </c>
      <c r="B123" s="171"/>
      <c r="C123" s="169"/>
      <c r="D123" s="169"/>
      <c r="E123" s="170"/>
      <c r="F123" s="169"/>
      <c r="G123" s="163"/>
      <c r="H123" s="163"/>
      <c r="I123" s="163"/>
      <c r="J123" s="163"/>
      <c r="K123" s="163"/>
    </row>
    <row r="124" spans="1:11" ht="12">
      <c r="A124" s="172" t="s">
        <v>77</v>
      </c>
      <c r="B124" s="173">
        <v>3100</v>
      </c>
      <c r="C124" s="161">
        <v>300000</v>
      </c>
      <c r="D124" s="170"/>
      <c r="E124" s="170"/>
      <c r="F124" s="161"/>
      <c r="G124" s="163"/>
      <c r="H124" s="163"/>
      <c r="I124" s="163"/>
      <c r="J124" s="163"/>
      <c r="K124" s="163"/>
    </row>
    <row r="125" spans="1:11" ht="12">
      <c r="A125" s="172" t="s">
        <v>682</v>
      </c>
      <c r="B125" s="174">
        <v>3105</v>
      </c>
      <c r="C125" s="161">
        <v>0</v>
      </c>
      <c r="D125" s="169"/>
      <c r="E125" s="170"/>
      <c r="F125" s="161"/>
      <c r="G125" s="163"/>
      <c r="H125" s="163"/>
      <c r="I125" s="163"/>
      <c r="J125" s="163"/>
      <c r="K125" s="163"/>
    </row>
    <row r="126" spans="1:11" ht="12">
      <c r="A126" s="172" t="s">
        <v>79</v>
      </c>
      <c r="B126" s="174">
        <v>3110</v>
      </c>
      <c r="C126" s="161">
        <v>0</v>
      </c>
      <c r="D126" s="161"/>
      <c r="E126" s="170"/>
      <c r="F126" s="161"/>
      <c r="G126" s="163"/>
      <c r="H126" s="163"/>
      <c r="I126" s="163"/>
      <c r="J126" s="163"/>
      <c r="K126" s="163"/>
    </row>
    <row r="127" spans="1:11" ht="12">
      <c r="A127" s="172" t="s">
        <v>80</v>
      </c>
      <c r="B127" s="174">
        <v>3120</v>
      </c>
      <c r="C127" s="161">
        <v>0</v>
      </c>
      <c r="D127" s="169"/>
      <c r="E127" s="170"/>
      <c r="F127" s="161"/>
      <c r="G127" s="163"/>
      <c r="H127" s="163"/>
      <c r="I127" s="163"/>
      <c r="J127" s="163"/>
      <c r="K127" s="163"/>
    </row>
    <row r="128" spans="1:11" ht="12">
      <c r="A128" s="172" t="s">
        <v>683</v>
      </c>
      <c r="B128" s="174">
        <v>3130</v>
      </c>
      <c r="C128" s="161">
        <v>0</v>
      </c>
      <c r="D128" s="169"/>
      <c r="E128" s="170"/>
      <c r="F128" s="161"/>
      <c r="G128" s="163"/>
      <c r="H128" s="163"/>
      <c r="I128" s="163"/>
      <c r="J128" s="163"/>
      <c r="K128" s="163"/>
    </row>
    <row r="129" spans="1:11" ht="12">
      <c r="A129" s="172" t="s">
        <v>81</v>
      </c>
      <c r="B129" s="174">
        <v>3145</v>
      </c>
      <c r="C129" s="161">
        <v>0</v>
      </c>
      <c r="D129" s="169"/>
      <c r="E129" s="170"/>
      <c r="F129" s="161"/>
      <c r="G129" s="163"/>
      <c r="H129" s="163"/>
      <c r="I129" s="163"/>
      <c r="J129" s="163"/>
      <c r="K129" s="163"/>
    </row>
    <row r="130" spans="1:11" ht="12">
      <c r="A130" s="172" t="s">
        <v>342</v>
      </c>
      <c r="B130" s="174">
        <v>3199</v>
      </c>
      <c r="C130" s="161"/>
      <c r="D130" s="161"/>
      <c r="E130" s="170"/>
      <c r="F130" s="161"/>
      <c r="G130" s="163"/>
      <c r="H130" s="163"/>
      <c r="I130" s="163"/>
      <c r="J130" s="163"/>
      <c r="K130" s="163"/>
    </row>
    <row r="131" spans="1:11" ht="13" thickBot="1">
      <c r="A131" s="164" t="s">
        <v>114</v>
      </c>
      <c r="B131" s="175"/>
      <c r="C131" s="166">
        <f>SUM(C124:C130)</f>
        <v>300000</v>
      </c>
      <c r="D131" s="166">
        <f>SUM(D124:D130)</f>
        <v>0</v>
      </c>
      <c r="E131" s="169"/>
      <c r="F131" s="166">
        <f>SUM(F124:F130)</f>
        <v>0</v>
      </c>
      <c r="G131" s="163"/>
      <c r="H131" s="163"/>
      <c r="I131" s="163"/>
      <c r="J131" s="163"/>
      <c r="K131" s="163"/>
    </row>
    <row r="132" spans="1:11" ht="15.75" customHeight="1" thickTop="1">
      <c r="A132" s="471" t="s">
        <v>443</v>
      </c>
      <c r="B132" s="176"/>
      <c r="C132" s="177"/>
      <c r="D132" s="177"/>
      <c r="E132" s="169"/>
      <c r="F132" s="169"/>
      <c r="G132" s="163"/>
      <c r="H132" s="163"/>
      <c r="I132" s="163"/>
      <c r="J132" s="163"/>
      <c r="K132" s="163"/>
    </row>
    <row r="133" spans="1:11" ht="12">
      <c r="A133" s="178" t="s">
        <v>42</v>
      </c>
      <c r="B133" s="179">
        <v>3200</v>
      </c>
      <c r="C133" s="180"/>
      <c r="D133" s="180"/>
      <c r="E133" s="181"/>
      <c r="F133" s="181"/>
      <c r="G133" s="182"/>
      <c r="H133" s="183"/>
      <c r="I133" s="183"/>
      <c r="J133" s="183"/>
      <c r="K133" s="183"/>
    </row>
    <row r="134" spans="1:11" ht="12">
      <c r="A134" s="178" t="s">
        <v>43</v>
      </c>
      <c r="B134" s="179">
        <v>3220</v>
      </c>
      <c r="C134" s="184">
        <v>0</v>
      </c>
      <c r="D134" s="184"/>
      <c r="E134" s="181"/>
      <c r="F134" s="181"/>
      <c r="G134" s="182"/>
      <c r="H134" s="183"/>
      <c r="I134" s="183"/>
      <c r="J134" s="183"/>
      <c r="K134" s="183"/>
    </row>
    <row r="135" spans="1:11" ht="12">
      <c r="A135" s="178" t="s">
        <v>375</v>
      </c>
      <c r="B135" s="179">
        <v>3225</v>
      </c>
      <c r="C135" s="184"/>
      <c r="D135" s="184"/>
      <c r="E135" s="181"/>
      <c r="F135" s="181"/>
      <c r="G135" s="185"/>
      <c r="H135" s="183"/>
      <c r="I135" s="183"/>
      <c r="J135" s="183"/>
      <c r="K135" s="183"/>
    </row>
    <row r="136" spans="1:11" ht="12">
      <c r="A136" s="178" t="s">
        <v>376</v>
      </c>
      <c r="B136" s="179">
        <v>3235</v>
      </c>
      <c r="C136" s="184"/>
      <c r="D136" s="184"/>
      <c r="E136" s="181"/>
      <c r="F136" s="181"/>
      <c r="G136" s="184"/>
      <c r="H136" s="183"/>
      <c r="I136" s="183"/>
      <c r="J136" s="183"/>
      <c r="K136" s="183"/>
    </row>
    <row r="137" spans="1:11" ht="12">
      <c r="A137" s="186" t="s">
        <v>377</v>
      </c>
      <c r="B137" s="179">
        <v>3240</v>
      </c>
      <c r="C137" s="184"/>
      <c r="D137" s="184"/>
      <c r="E137" s="181"/>
      <c r="F137" s="181"/>
      <c r="G137" s="185"/>
      <c r="H137" s="183"/>
      <c r="I137" s="183"/>
      <c r="J137" s="183"/>
      <c r="K137" s="183"/>
    </row>
    <row r="138" spans="1:11" ht="12">
      <c r="A138" s="178" t="s">
        <v>378</v>
      </c>
      <c r="B138" s="179">
        <v>3270</v>
      </c>
      <c r="C138" s="184"/>
      <c r="D138" s="184"/>
      <c r="E138" s="181"/>
      <c r="F138" s="181"/>
      <c r="G138" s="184"/>
      <c r="H138" s="183"/>
      <c r="I138" s="183"/>
      <c r="J138" s="183"/>
      <c r="K138" s="183"/>
    </row>
    <row r="139" spans="1:11" ht="12">
      <c r="A139" s="178" t="s">
        <v>402</v>
      </c>
      <c r="B139" s="179">
        <v>3299</v>
      </c>
      <c r="C139" s="184">
        <v>3000</v>
      </c>
      <c r="D139" s="184"/>
      <c r="E139" s="181"/>
      <c r="F139" s="181"/>
      <c r="G139" s="185"/>
      <c r="H139" s="183"/>
      <c r="I139" s="183"/>
      <c r="J139" s="183"/>
      <c r="K139" s="183"/>
    </row>
    <row r="140" spans="1:11" ht="13" thickBot="1">
      <c r="A140" s="187" t="s">
        <v>115</v>
      </c>
      <c r="B140" s="188"/>
      <c r="C140" s="189">
        <f>SUM(C133:C139)</f>
        <v>3000</v>
      </c>
      <c r="D140" s="189">
        <f>SUM(D133:D139)</f>
        <v>0</v>
      </c>
      <c r="E140" s="181"/>
      <c r="F140" s="181"/>
      <c r="G140" s="189">
        <f>SUM(G133:G139)</f>
        <v>0</v>
      </c>
      <c r="H140" s="183"/>
      <c r="I140" s="183"/>
      <c r="J140" s="183"/>
      <c r="K140" s="183"/>
    </row>
    <row r="141" spans="1:11" ht="15.75" customHeight="1" thickTop="1">
      <c r="A141" s="471" t="s">
        <v>534</v>
      </c>
      <c r="B141" s="190"/>
      <c r="C141" s="191"/>
      <c r="D141" s="192"/>
      <c r="E141" s="181"/>
      <c r="F141" s="181"/>
      <c r="G141" s="191"/>
      <c r="H141" s="183"/>
      <c r="I141" s="183"/>
      <c r="J141" s="183"/>
      <c r="K141" s="183"/>
    </row>
    <row r="142" spans="1:11" ht="12">
      <c r="A142" s="178" t="s">
        <v>14</v>
      </c>
      <c r="B142" s="179">
        <v>3305</v>
      </c>
      <c r="C142" s="180">
        <v>0</v>
      </c>
      <c r="D142" s="181"/>
      <c r="E142" s="181"/>
      <c r="F142" s="181"/>
      <c r="G142" s="193"/>
      <c r="H142" s="183"/>
      <c r="I142" s="183"/>
      <c r="J142" s="183"/>
      <c r="K142" s="183"/>
    </row>
    <row r="143" spans="1:11" ht="12">
      <c r="A143" s="178" t="s">
        <v>391</v>
      </c>
      <c r="B143" s="179">
        <v>3310</v>
      </c>
      <c r="C143" s="184"/>
      <c r="D143" s="181"/>
      <c r="E143" s="181"/>
      <c r="F143" s="181"/>
      <c r="G143" s="194"/>
      <c r="H143" s="183"/>
      <c r="I143" s="183"/>
      <c r="J143" s="183"/>
      <c r="K143" s="183"/>
    </row>
    <row r="144" spans="1:11" ht="13" thickBot="1">
      <c r="A144" s="187" t="s">
        <v>116</v>
      </c>
      <c r="B144" s="195"/>
      <c r="C144" s="196">
        <f>SUM(C142:C143)</f>
        <v>0</v>
      </c>
      <c r="D144" s="181"/>
      <c r="E144" s="181"/>
      <c r="F144" s="181"/>
      <c r="G144" s="189">
        <f>SUM(G142:G143)</f>
        <v>0</v>
      </c>
      <c r="H144" s="183"/>
      <c r="I144" s="183"/>
      <c r="J144" s="183"/>
      <c r="K144" s="183"/>
    </row>
    <row r="145" spans="1:11" ht="14" thickTop="1" thickBot="1">
      <c r="A145" s="197" t="s">
        <v>134</v>
      </c>
      <c r="B145" s="198">
        <v>3360</v>
      </c>
      <c r="C145" s="199">
        <v>8300</v>
      </c>
      <c r="D145" s="181"/>
      <c r="E145" s="181"/>
      <c r="F145" s="181"/>
      <c r="G145" s="183"/>
      <c r="H145" s="183"/>
      <c r="I145" s="183"/>
      <c r="J145" s="183"/>
      <c r="K145" s="183"/>
    </row>
    <row r="146" spans="1:11" ht="14" thickTop="1" thickBot="1">
      <c r="A146" s="200" t="s">
        <v>407</v>
      </c>
      <c r="B146" s="201">
        <v>3365</v>
      </c>
      <c r="C146" s="199"/>
      <c r="D146" s="202"/>
      <c r="E146" s="181"/>
      <c r="F146" s="181"/>
      <c r="G146" s="203"/>
      <c r="H146" s="183"/>
      <c r="I146" s="183"/>
      <c r="J146" s="183"/>
      <c r="K146" s="183"/>
    </row>
    <row r="147" spans="1:11" ht="14" thickTop="1" thickBot="1">
      <c r="A147" s="204" t="s">
        <v>135</v>
      </c>
      <c r="B147" s="179">
        <v>3370</v>
      </c>
      <c r="C147" s="199"/>
      <c r="D147" s="199"/>
      <c r="E147" s="181"/>
      <c r="F147" s="181"/>
      <c r="G147" s="183"/>
      <c r="H147" s="183"/>
      <c r="I147" s="183"/>
      <c r="J147" s="183"/>
      <c r="K147" s="183"/>
    </row>
    <row r="148" spans="1:11" ht="14" thickTop="1" thickBot="1">
      <c r="A148" s="205" t="s">
        <v>15</v>
      </c>
      <c r="B148" s="206">
        <v>3410</v>
      </c>
      <c r="C148" s="207"/>
      <c r="D148" s="207"/>
      <c r="E148" s="208"/>
      <c r="F148" s="208"/>
      <c r="G148" s="208"/>
      <c r="H148" s="209"/>
      <c r="I148" s="209"/>
      <c r="J148" s="209"/>
      <c r="K148" s="209"/>
    </row>
    <row r="149" spans="1:11" ht="14" thickTop="1" thickBot="1">
      <c r="A149" s="205" t="s">
        <v>16</v>
      </c>
      <c r="B149" s="201">
        <v>3499</v>
      </c>
      <c r="C149" s="210"/>
      <c r="D149" s="210"/>
      <c r="E149" s="211"/>
      <c r="F149" s="212"/>
      <c r="G149" s="213"/>
      <c r="H149" s="214"/>
      <c r="I149" s="214"/>
      <c r="J149" s="214"/>
      <c r="K149" s="214"/>
    </row>
    <row r="150" spans="1:11" ht="15.75" customHeight="1" thickTop="1">
      <c r="A150" s="472" t="s">
        <v>535</v>
      </c>
      <c r="B150" s="215"/>
      <c r="C150" s="216"/>
      <c r="D150" s="216"/>
      <c r="E150" s="217"/>
      <c r="F150" s="216"/>
      <c r="G150" s="218"/>
      <c r="H150" s="218"/>
      <c r="I150" s="218"/>
      <c r="J150" s="218"/>
      <c r="K150" s="218"/>
    </row>
    <row r="151" spans="1:11" ht="12">
      <c r="A151" s="205" t="s">
        <v>684</v>
      </c>
      <c r="B151" s="219">
        <v>3500</v>
      </c>
      <c r="C151" s="220"/>
      <c r="D151" s="220"/>
      <c r="E151" s="217"/>
      <c r="F151" s="220">
        <v>363000</v>
      </c>
      <c r="G151" s="221"/>
      <c r="H151" s="218"/>
      <c r="I151" s="218"/>
      <c r="J151" s="218"/>
      <c r="K151" s="218"/>
    </row>
    <row r="152" spans="1:11" ht="12">
      <c r="A152" s="205" t="s">
        <v>475</v>
      </c>
      <c r="B152" s="206">
        <v>3510</v>
      </c>
      <c r="C152" s="222"/>
      <c r="D152" s="222"/>
      <c r="E152" s="217"/>
      <c r="F152" s="222">
        <v>748800</v>
      </c>
      <c r="G152" s="221"/>
      <c r="H152" s="218"/>
      <c r="I152" s="218"/>
      <c r="J152" s="218"/>
      <c r="K152" s="218"/>
    </row>
    <row r="153" spans="1:11" ht="12">
      <c r="A153" s="205" t="s">
        <v>483</v>
      </c>
      <c r="B153" s="206">
        <v>3599</v>
      </c>
      <c r="C153" s="222"/>
      <c r="D153" s="222"/>
      <c r="E153" s="217"/>
      <c r="F153" s="222"/>
      <c r="G153" s="221"/>
      <c r="H153" s="218"/>
      <c r="I153" s="218"/>
      <c r="J153" s="218"/>
      <c r="K153" s="218"/>
    </row>
    <row r="154" spans="1:11" ht="13" thickBot="1">
      <c r="A154" s="223" t="s">
        <v>124</v>
      </c>
      <c r="B154" s="224"/>
      <c r="C154" s="225">
        <f>SUM(C151:C153)</f>
        <v>0</v>
      </c>
      <c r="D154" s="225">
        <f>SUM(D151:D153)</f>
        <v>0</v>
      </c>
      <c r="E154" s="217"/>
      <c r="F154" s="225">
        <f>SUM(F151:F153)</f>
        <v>1111800</v>
      </c>
      <c r="G154" s="225">
        <f>SUM(G151:G153)</f>
        <v>0</v>
      </c>
      <c r="H154" s="218"/>
      <c r="I154" s="218"/>
      <c r="J154" s="218"/>
      <c r="K154" s="218"/>
    </row>
    <row r="155" spans="1:11" ht="14" thickTop="1" thickBot="1">
      <c r="A155" s="226" t="s">
        <v>422</v>
      </c>
      <c r="B155" s="227">
        <v>3610</v>
      </c>
      <c r="C155" s="220">
        <v>0</v>
      </c>
      <c r="D155" s="217"/>
      <c r="E155" s="217"/>
      <c r="F155" s="217"/>
      <c r="G155" s="218"/>
      <c r="H155" s="218"/>
      <c r="I155" s="218"/>
      <c r="J155" s="218"/>
      <c r="K155" s="218"/>
    </row>
    <row r="156" spans="1:11" ht="14" thickTop="1" thickBot="1">
      <c r="A156" s="228" t="s">
        <v>260</v>
      </c>
      <c r="B156" s="201">
        <v>3660</v>
      </c>
      <c r="C156" s="207"/>
      <c r="D156" s="208"/>
      <c r="E156" s="217"/>
      <c r="F156" s="208"/>
      <c r="G156" s="209"/>
      <c r="H156" s="218"/>
      <c r="I156" s="218"/>
      <c r="J156" s="218"/>
      <c r="K156" s="218"/>
    </row>
    <row r="157" spans="1:11" ht="14" thickTop="1" thickBot="1">
      <c r="A157" s="229" t="s">
        <v>423</v>
      </c>
      <c r="B157" s="201">
        <v>3695</v>
      </c>
      <c r="C157" s="230"/>
      <c r="D157" s="231"/>
      <c r="E157" s="231"/>
      <c r="F157" s="230"/>
      <c r="G157" s="232"/>
      <c r="H157" s="233"/>
      <c r="I157" s="233"/>
      <c r="J157" s="233"/>
      <c r="K157" s="233"/>
    </row>
    <row r="158" spans="1:11" ht="14" thickTop="1" thickBot="1">
      <c r="A158" s="234" t="s">
        <v>424</v>
      </c>
      <c r="B158" s="235">
        <v>3705</v>
      </c>
      <c r="C158" s="230">
        <v>0</v>
      </c>
      <c r="D158" s="236"/>
      <c r="E158" s="231"/>
      <c r="F158" s="230"/>
      <c r="G158" s="232"/>
      <c r="H158" s="233"/>
      <c r="I158" s="233"/>
      <c r="J158" s="233"/>
      <c r="K158" s="233"/>
    </row>
    <row r="159" spans="1:11" ht="14" thickTop="1" thickBot="1">
      <c r="A159" s="234" t="s">
        <v>459</v>
      </c>
      <c r="B159" s="235">
        <v>3766</v>
      </c>
      <c r="C159" s="230"/>
      <c r="D159" s="236"/>
      <c r="E159" s="231"/>
      <c r="F159" s="230"/>
      <c r="G159" s="237"/>
      <c r="H159" s="233"/>
      <c r="I159" s="233"/>
      <c r="J159" s="233"/>
      <c r="K159" s="233"/>
    </row>
    <row r="160" spans="1:11" ht="14" thickTop="1" thickBot="1">
      <c r="A160" s="234" t="s">
        <v>70</v>
      </c>
      <c r="B160" s="235">
        <v>3767</v>
      </c>
      <c r="C160" s="230"/>
      <c r="D160" s="230"/>
      <c r="E160" s="231"/>
      <c r="F160" s="230"/>
      <c r="G160" s="237"/>
      <c r="H160" s="233"/>
      <c r="I160" s="233"/>
      <c r="J160" s="233"/>
      <c r="K160" s="233"/>
    </row>
    <row r="161" spans="1:11" ht="14" thickTop="1" thickBot="1">
      <c r="A161" s="234" t="s">
        <v>126</v>
      </c>
      <c r="B161" s="235">
        <v>3775</v>
      </c>
      <c r="C161" s="230">
        <v>0</v>
      </c>
      <c r="D161" s="230"/>
      <c r="E161" s="236"/>
      <c r="F161" s="230"/>
      <c r="G161" s="237"/>
      <c r="H161" s="238"/>
      <c r="I161" s="233"/>
      <c r="J161" s="233"/>
      <c r="K161" s="238"/>
    </row>
    <row r="162" spans="1:11" ht="14" thickTop="1" thickBot="1">
      <c r="A162" s="234" t="s">
        <v>685</v>
      </c>
      <c r="B162" s="235">
        <v>3780</v>
      </c>
      <c r="C162" s="230"/>
      <c r="D162" s="230"/>
      <c r="E162" s="230"/>
      <c r="F162" s="230"/>
      <c r="G162" s="230"/>
      <c r="H162" s="230"/>
      <c r="I162" s="233"/>
      <c r="J162" s="233"/>
      <c r="K162" s="230"/>
    </row>
    <row r="163" spans="1:11" ht="14" thickTop="1" thickBot="1">
      <c r="A163" s="239" t="s">
        <v>71</v>
      </c>
      <c r="B163" s="240">
        <v>3815</v>
      </c>
      <c r="C163" s="241"/>
      <c r="D163" s="242"/>
      <c r="E163" s="242"/>
      <c r="F163" s="241"/>
      <c r="G163" s="243"/>
      <c r="H163" s="243"/>
      <c r="I163" s="243"/>
      <c r="J163" s="243"/>
      <c r="K163" s="243"/>
    </row>
    <row r="164" spans="1:11" ht="14" thickTop="1" thickBot="1">
      <c r="A164" s="239" t="s">
        <v>390</v>
      </c>
      <c r="B164" s="244">
        <v>3825</v>
      </c>
      <c r="C164" s="241"/>
      <c r="D164" s="242"/>
      <c r="E164" s="242"/>
      <c r="F164" s="241"/>
      <c r="G164" s="243"/>
      <c r="H164" s="243"/>
      <c r="I164" s="243"/>
      <c r="J164" s="243"/>
      <c r="K164" s="243"/>
    </row>
    <row r="165" spans="1:11" ht="14" thickTop="1" thickBot="1">
      <c r="A165" s="245" t="s">
        <v>44</v>
      </c>
      <c r="B165" s="240">
        <v>3920</v>
      </c>
      <c r="C165" s="242"/>
      <c r="D165" s="246"/>
      <c r="E165" s="243"/>
      <c r="F165" s="243"/>
      <c r="G165" s="243"/>
      <c r="H165" s="246"/>
      <c r="I165" s="243"/>
      <c r="J165" s="243"/>
      <c r="K165" s="231"/>
    </row>
    <row r="166" spans="1:11" ht="14" thickTop="1" thickBot="1">
      <c r="A166" s="239" t="s">
        <v>17</v>
      </c>
      <c r="B166" s="240">
        <v>3925</v>
      </c>
      <c r="C166" s="231"/>
      <c r="D166" s="241">
        <v>0</v>
      </c>
      <c r="E166" s="231"/>
      <c r="F166" s="231"/>
      <c r="G166" s="243"/>
      <c r="H166" s="247"/>
      <c r="I166" s="243"/>
      <c r="J166" s="243"/>
      <c r="K166" s="246"/>
    </row>
    <row r="167" spans="1:11" ht="14" thickTop="1" thickBot="1">
      <c r="A167" s="245" t="s">
        <v>442</v>
      </c>
      <c r="B167" s="248">
        <v>3999</v>
      </c>
      <c r="C167" s="236"/>
      <c r="D167" s="249"/>
      <c r="E167" s="236"/>
      <c r="F167" s="236"/>
      <c r="G167" s="250"/>
      <c r="H167" s="251"/>
      <c r="I167" s="252"/>
      <c r="J167" s="250"/>
      <c r="K167" s="251">
        <v>0</v>
      </c>
    </row>
    <row r="168" spans="1:11" ht="14" thickTop="1" thickBot="1">
      <c r="A168" s="253" t="s">
        <v>117</v>
      </c>
      <c r="B168" s="479"/>
      <c r="C168" s="254">
        <f t="shared" ref="C168:K168" si="6">SUM(C131,C140,C144:C149,C154:C167)</f>
        <v>311300</v>
      </c>
      <c r="D168" s="254">
        <f t="shared" si="6"/>
        <v>0</v>
      </c>
      <c r="E168" s="254">
        <f t="shared" si="6"/>
        <v>0</v>
      </c>
      <c r="F168" s="254">
        <f t="shared" si="6"/>
        <v>1111800</v>
      </c>
      <c r="G168" s="254">
        <f t="shared" si="6"/>
        <v>0</v>
      </c>
      <c r="H168" s="254">
        <f t="shared" si="6"/>
        <v>0</v>
      </c>
      <c r="I168" s="254">
        <f t="shared" si="6"/>
        <v>0</v>
      </c>
      <c r="J168" s="254">
        <f t="shared" si="6"/>
        <v>0</v>
      </c>
      <c r="K168" s="254">
        <f t="shared" si="6"/>
        <v>0</v>
      </c>
    </row>
    <row r="169" spans="1:11" ht="14" thickTop="1" thickBot="1">
      <c r="A169" s="255" t="s">
        <v>518</v>
      </c>
      <c r="B169" s="256">
        <v>3000</v>
      </c>
      <c r="C169" s="257">
        <f t="shared" ref="C169:K169" si="7">SUM(C121,C168)</f>
        <v>7441800</v>
      </c>
      <c r="D169" s="257">
        <f t="shared" si="7"/>
        <v>0</v>
      </c>
      <c r="E169" s="257">
        <f t="shared" si="7"/>
        <v>0</v>
      </c>
      <c r="F169" s="257">
        <f t="shared" si="7"/>
        <v>1111800</v>
      </c>
      <c r="G169" s="257">
        <f t="shared" si="7"/>
        <v>0</v>
      </c>
      <c r="H169" s="257">
        <f t="shared" si="7"/>
        <v>0</v>
      </c>
      <c r="I169" s="257">
        <f t="shared" si="7"/>
        <v>0</v>
      </c>
      <c r="J169" s="257">
        <f t="shared" si="7"/>
        <v>0</v>
      </c>
      <c r="K169" s="257">
        <f t="shared" si="7"/>
        <v>0</v>
      </c>
    </row>
    <row r="170" spans="1:11" ht="16.75" customHeight="1" thickTop="1">
      <c r="A170" s="258" t="s">
        <v>727</v>
      </c>
      <c r="B170" s="480"/>
      <c r="C170" s="259"/>
      <c r="D170" s="259"/>
      <c r="E170" s="259"/>
      <c r="F170" s="259"/>
      <c r="G170" s="260"/>
      <c r="H170" s="260"/>
      <c r="I170" s="260"/>
      <c r="J170" s="260"/>
      <c r="K170" s="261"/>
    </row>
    <row r="171" spans="1:11" ht="24" customHeight="1">
      <c r="A171" s="1799" t="s">
        <v>863</v>
      </c>
      <c r="B171" s="1800"/>
      <c r="C171" s="262"/>
      <c r="D171" s="263"/>
      <c r="E171" s="263"/>
      <c r="F171" s="263"/>
      <c r="G171" s="264"/>
      <c r="H171" s="264"/>
      <c r="I171" s="264"/>
      <c r="J171" s="264"/>
      <c r="K171" s="265"/>
    </row>
    <row r="172" spans="1:11" ht="12">
      <c r="A172" s="266" t="s">
        <v>278</v>
      </c>
      <c r="B172" s="267">
        <v>4001</v>
      </c>
      <c r="C172" s="268"/>
      <c r="D172" s="268"/>
      <c r="E172" s="269"/>
      <c r="F172" s="268"/>
      <c r="G172" s="270"/>
      <c r="H172" s="270"/>
      <c r="I172" s="270"/>
      <c r="J172" s="270"/>
      <c r="K172" s="270"/>
    </row>
    <row r="173" spans="1:11" ht="24">
      <c r="A173" s="271" t="s">
        <v>519</v>
      </c>
      <c r="B173" s="272">
        <v>4009</v>
      </c>
      <c r="C173" s="268"/>
      <c r="D173" s="268"/>
      <c r="E173" s="269"/>
      <c r="F173" s="268"/>
      <c r="G173" s="270"/>
      <c r="H173" s="270"/>
      <c r="I173" s="270"/>
      <c r="J173" s="270"/>
      <c r="K173" s="270"/>
    </row>
    <row r="174" spans="1:11" ht="15" thickBot="1">
      <c r="A174" s="1801" t="s">
        <v>392</v>
      </c>
      <c r="B174" s="1802"/>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c r="A175" s="1799" t="s">
        <v>864</v>
      </c>
      <c r="B175" s="1800"/>
      <c r="C175" s="274"/>
      <c r="D175" s="275"/>
      <c r="E175" s="275"/>
      <c r="F175" s="275"/>
      <c r="G175" s="276"/>
      <c r="H175" s="276"/>
      <c r="I175" s="276"/>
      <c r="J175" s="276"/>
      <c r="K175" s="276"/>
    </row>
    <row r="176" spans="1:11" ht="12">
      <c r="A176" s="277" t="s">
        <v>280</v>
      </c>
      <c r="B176" s="267">
        <v>4045</v>
      </c>
      <c r="C176" s="268"/>
      <c r="D176" s="275"/>
      <c r="E176" s="275"/>
      <c r="F176" s="275"/>
      <c r="G176" s="276"/>
      <c r="H176" s="276"/>
      <c r="I176" s="276"/>
      <c r="J176" s="276"/>
      <c r="K176" s="276"/>
    </row>
    <row r="177" spans="1:11" ht="12">
      <c r="A177" s="277" t="s">
        <v>281</v>
      </c>
      <c r="B177" s="267">
        <v>4050</v>
      </c>
      <c r="C177" s="268"/>
      <c r="D177" s="268"/>
      <c r="E177" s="275"/>
      <c r="F177" s="275"/>
      <c r="G177" s="276"/>
      <c r="H177" s="270"/>
      <c r="I177" s="276"/>
      <c r="J177" s="276"/>
      <c r="K177" s="276"/>
    </row>
    <row r="178" spans="1:11" ht="12">
      <c r="A178" s="277" t="s">
        <v>282</v>
      </c>
      <c r="B178" s="267">
        <v>4060</v>
      </c>
      <c r="C178" s="268"/>
      <c r="D178" s="268"/>
      <c r="E178" s="278"/>
      <c r="F178" s="268"/>
      <c r="G178" s="270"/>
      <c r="H178" s="270"/>
      <c r="I178" s="276"/>
      <c r="J178" s="276"/>
      <c r="K178" s="279"/>
    </row>
    <row r="179" spans="1:11" ht="24">
      <c r="A179" s="280" t="s">
        <v>865</v>
      </c>
      <c r="B179" s="272">
        <v>4090</v>
      </c>
      <c r="C179" s="281"/>
      <c r="D179" s="281"/>
      <c r="E179" s="278"/>
      <c r="F179" s="281"/>
      <c r="G179" s="282"/>
      <c r="H179" s="282"/>
      <c r="I179" s="276"/>
      <c r="J179" s="276"/>
      <c r="K179" s="270"/>
    </row>
    <row r="180" spans="1:11" ht="13" thickBot="1">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c r="A181" s="1803" t="s">
        <v>866</v>
      </c>
      <c r="B181" s="1804"/>
      <c r="C181" s="275"/>
      <c r="D181" s="275"/>
      <c r="E181" s="278"/>
      <c r="F181" s="275"/>
      <c r="G181" s="276"/>
      <c r="H181" s="276"/>
      <c r="I181" s="276"/>
      <c r="J181" s="276"/>
      <c r="K181" s="276"/>
    </row>
    <row r="182" spans="1:11" ht="15.75" customHeight="1">
      <c r="A182" s="473" t="s">
        <v>759</v>
      </c>
      <c r="B182" s="285"/>
      <c r="C182" s="275"/>
      <c r="D182" s="275"/>
      <c r="E182" s="278"/>
      <c r="F182" s="275"/>
      <c r="G182" s="276"/>
      <c r="H182" s="276"/>
      <c r="I182" s="276"/>
      <c r="J182" s="276"/>
      <c r="K182" s="276"/>
    </row>
    <row r="183" spans="1:11" ht="12">
      <c r="A183" s="266" t="s">
        <v>760</v>
      </c>
      <c r="B183" s="286">
        <v>4100</v>
      </c>
      <c r="C183" s="268"/>
      <c r="D183" s="268"/>
      <c r="E183" s="275"/>
      <c r="F183" s="268"/>
      <c r="G183" s="270"/>
      <c r="H183" s="276"/>
      <c r="I183" s="276"/>
      <c r="J183" s="276"/>
      <c r="K183" s="276"/>
    </row>
    <row r="184" spans="1:11" ht="12">
      <c r="A184" s="266" t="s">
        <v>761</v>
      </c>
      <c r="B184" s="287" t="s">
        <v>594</v>
      </c>
      <c r="C184" s="269"/>
      <c r="D184" s="269"/>
      <c r="E184" s="275"/>
      <c r="F184" s="269"/>
      <c r="G184" s="270"/>
      <c r="H184" s="276"/>
      <c r="I184" s="276"/>
      <c r="J184" s="276"/>
      <c r="K184" s="276"/>
    </row>
    <row r="185" spans="1:11" ht="12">
      <c r="A185" s="266" t="s">
        <v>762</v>
      </c>
      <c r="B185" s="287" t="s">
        <v>595</v>
      </c>
      <c r="C185" s="269"/>
      <c r="D185" s="269"/>
      <c r="E185" s="275"/>
      <c r="F185" s="269"/>
      <c r="G185" s="270"/>
      <c r="H185" s="276"/>
      <c r="I185" s="276"/>
      <c r="J185" s="276"/>
      <c r="K185" s="276"/>
    </row>
    <row r="186" spans="1:11" ht="12">
      <c r="A186" s="266" t="s">
        <v>763</v>
      </c>
      <c r="B186" s="287" t="s">
        <v>596</v>
      </c>
      <c r="C186" s="269"/>
      <c r="D186" s="269"/>
      <c r="E186" s="275"/>
      <c r="F186" s="269"/>
      <c r="G186" s="270"/>
      <c r="H186" s="276"/>
      <c r="I186" s="276"/>
      <c r="J186" s="276"/>
      <c r="K186" s="276"/>
    </row>
    <row r="187" spans="1:11" ht="13" thickBot="1">
      <c r="A187" s="288" t="s">
        <v>764</v>
      </c>
      <c r="B187" s="134"/>
      <c r="C187" s="273">
        <f>SUM(C183:C186)</f>
        <v>0</v>
      </c>
      <c r="D187" s="273">
        <f>SUM(D183:D186)</f>
        <v>0</v>
      </c>
      <c r="E187" s="275"/>
      <c r="F187" s="273">
        <f>SUM(F183:F186)</f>
        <v>0</v>
      </c>
      <c r="G187" s="273">
        <f>SUM(G183:G186)</f>
        <v>0</v>
      </c>
      <c r="H187" s="276"/>
      <c r="I187" s="276"/>
      <c r="J187" s="276"/>
      <c r="K187" s="276"/>
    </row>
    <row r="188" spans="1:11" ht="15.75" customHeight="1" thickTop="1">
      <c r="A188" s="471" t="s">
        <v>590</v>
      </c>
      <c r="B188" s="289"/>
      <c r="C188" s="290"/>
      <c r="D188" s="275"/>
      <c r="E188" s="275"/>
      <c r="F188" s="275"/>
      <c r="G188" s="275"/>
      <c r="H188" s="276"/>
      <c r="I188" s="276"/>
      <c r="J188" s="276"/>
      <c r="K188" s="276"/>
    </row>
    <row r="189" spans="1:11" ht="12">
      <c r="A189" s="291" t="s">
        <v>686</v>
      </c>
      <c r="B189" s="292" t="s">
        <v>536</v>
      </c>
      <c r="C189" s="269"/>
      <c r="D189" s="275"/>
      <c r="E189" s="275"/>
      <c r="F189" s="275"/>
      <c r="G189" s="269"/>
      <c r="H189" s="276"/>
      <c r="I189" s="276"/>
      <c r="J189" s="276"/>
      <c r="K189" s="276"/>
    </row>
    <row r="190" spans="1:11" ht="12">
      <c r="A190" s="293" t="s">
        <v>409</v>
      </c>
      <c r="B190" s="294">
        <v>4210</v>
      </c>
      <c r="C190" s="295">
        <v>514800</v>
      </c>
      <c r="D190" s="296"/>
      <c r="E190" s="296"/>
      <c r="F190" s="296"/>
      <c r="G190" s="297"/>
      <c r="H190" s="298"/>
      <c r="I190" s="298"/>
      <c r="J190" s="298"/>
      <c r="K190" s="298"/>
    </row>
    <row r="191" spans="1:11" ht="12">
      <c r="A191" s="293" t="s">
        <v>85</v>
      </c>
      <c r="B191" s="294">
        <v>4215</v>
      </c>
      <c r="C191" s="299"/>
      <c r="D191" s="296"/>
      <c r="E191" s="296"/>
      <c r="F191" s="296"/>
      <c r="G191" s="300"/>
      <c r="H191" s="298"/>
      <c r="I191" s="298"/>
      <c r="J191" s="298"/>
      <c r="K191" s="298"/>
    </row>
    <row r="192" spans="1:11" ht="12">
      <c r="A192" s="293" t="s">
        <v>86</v>
      </c>
      <c r="B192" s="294">
        <v>4220</v>
      </c>
      <c r="C192" s="299">
        <v>62700</v>
      </c>
      <c r="D192" s="296"/>
      <c r="E192" s="296"/>
      <c r="F192" s="296"/>
      <c r="G192" s="300"/>
      <c r="H192" s="298"/>
      <c r="I192" s="298"/>
      <c r="J192" s="298"/>
      <c r="K192" s="298"/>
    </row>
    <row r="193" spans="1:11" ht="12">
      <c r="A193" s="293" t="s">
        <v>18</v>
      </c>
      <c r="B193" s="294">
        <v>4225</v>
      </c>
      <c r="C193" s="299"/>
      <c r="D193" s="296"/>
      <c r="E193" s="296"/>
      <c r="F193" s="296"/>
      <c r="G193" s="300"/>
      <c r="H193" s="298"/>
      <c r="I193" s="298"/>
      <c r="J193" s="298"/>
      <c r="K193" s="298"/>
    </row>
    <row r="194" spans="1:11" ht="12">
      <c r="A194" s="293" t="s">
        <v>687</v>
      </c>
      <c r="B194" s="294">
        <v>4226</v>
      </c>
      <c r="C194" s="299"/>
      <c r="D194" s="296"/>
      <c r="E194" s="296"/>
      <c r="F194" s="296"/>
      <c r="G194" s="300"/>
      <c r="H194" s="298"/>
      <c r="I194" s="298"/>
      <c r="J194" s="298"/>
      <c r="K194" s="298"/>
    </row>
    <row r="195" spans="1:11" ht="12">
      <c r="A195" s="293" t="s">
        <v>46</v>
      </c>
      <c r="B195" s="294">
        <v>4240</v>
      </c>
      <c r="C195" s="301"/>
      <c r="D195" s="296"/>
      <c r="E195" s="296"/>
      <c r="F195" s="296"/>
      <c r="G195" s="302"/>
      <c r="H195" s="298"/>
      <c r="I195" s="298"/>
      <c r="J195" s="298"/>
      <c r="K195" s="298"/>
    </row>
    <row r="196" spans="1:11" ht="12">
      <c r="A196" s="293" t="s">
        <v>343</v>
      </c>
      <c r="B196" s="294">
        <v>4299</v>
      </c>
      <c r="C196" s="299"/>
      <c r="D196" s="296"/>
      <c r="E196" s="296"/>
      <c r="F196" s="296"/>
      <c r="G196" s="300"/>
      <c r="H196" s="298"/>
      <c r="I196" s="298"/>
      <c r="J196" s="298"/>
      <c r="K196" s="298"/>
    </row>
    <row r="197" spans="1:11" ht="13" thickBot="1">
      <c r="A197" s="303" t="s">
        <v>108</v>
      </c>
      <c r="B197" s="304"/>
      <c r="C197" s="273">
        <f>SUM(C189:C196)</f>
        <v>577500</v>
      </c>
      <c r="D197" s="296"/>
      <c r="E197" s="296"/>
      <c r="F197" s="296"/>
      <c r="G197" s="305">
        <f>SUM(G189:G196)</f>
        <v>0</v>
      </c>
      <c r="H197" s="298"/>
      <c r="I197" s="298"/>
      <c r="J197" s="298"/>
      <c r="K197" s="298"/>
    </row>
    <row r="198" spans="1:11" ht="15.75" customHeight="1" thickTop="1">
      <c r="A198" s="471" t="s">
        <v>537</v>
      </c>
      <c r="B198" s="306"/>
      <c r="C198" s="275"/>
      <c r="D198" s="296"/>
      <c r="E198" s="296"/>
      <c r="F198" s="296"/>
      <c r="G198" s="298"/>
      <c r="H198" s="298"/>
      <c r="I198" s="298"/>
      <c r="J198" s="298"/>
      <c r="K198" s="298"/>
    </row>
    <row r="199" spans="1:11" ht="12">
      <c r="A199" s="293" t="s">
        <v>89</v>
      </c>
      <c r="B199" s="294">
        <v>4300</v>
      </c>
      <c r="C199" s="299">
        <v>620000</v>
      </c>
      <c r="D199" s="299"/>
      <c r="E199" s="296"/>
      <c r="F199" s="299"/>
      <c r="G199" s="300"/>
      <c r="H199" s="298"/>
      <c r="I199" s="298"/>
      <c r="J199" s="298"/>
      <c r="K199" s="298"/>
    </row>
    <row r="200" spans="1:11" ht="12">
      <c r="A200" s="293" t="s">
        <v>90</v>
      </c>
      <c r="B200" s="294">
        <v>4305</v>
      </c>
      <c r="C200" s="299"/>
      <c r="D200" s="299"/>
      <c r="E200" s="296"/>
      <c r="F200" s="299"/>
      <c r="G200" s="300"/>
      <c r="H200" s="298"/>
      <c r="I200" s="298"/>
      <c r="J200" s="298"/>
      <c r="K200" s="298"/>
    </row>
    <row r="201" spans="1:11" ht="12">
      <c r="A201" s="293" t="s">
        <v>576</v>
      </c>
      <c r="B201" s="294">
        <v>4340</v>
      </c>
      <c r="C201" s="299"/>
      <c r="D201" s="299"/>
      <c r="E201" s="296"/>
      <c r="F201" s="299"/>
      <c r="G201" s="300"/>
      <c r="H201" s="298"/>
      <c r="I201" s="298"/>
      <c r="J201" s="298"/>
      <c r="K201" s="298"/>
    </row>
    <row r="202" spans="1:11" ht="12">
      <c r="A202" s="293" t="s">
        <v>403</v>
      </c>
      <c r="B202" s="294">
        <v>4399</v>
      </c>
      <c r="C202" s="299"/>
      <c r="D202" s="299"/>
      <c r="E202" s="296"/>
      <c r="F202" s="299"/>
      <c r="G202" s="300"/>
      <c r="H202" s="298"/>
      <c r="I202" s="298"/>
      <c r="J202" s="298"/>
      <c r="K202" s="298"/>
    </row>
    <row r="203" spans="1:11" ht="13" thickBot="1">
      <c r="A203" s="307" t="s">
        <v>118</v>
      </c>
      <c r="B203" s="308"/>
      <c r="C203" s="309">
        <f>SUM(C199:C202)</f>
        <v>620000</v>
      </c>
      <c r="D203" s="309">
        <f>SUM(D199:D202)</f>
        <v>0</v>
      </c>
      <c r="E203" s="296"/>
      <c r="F203" s="309">
        <f>SUM(F199:F202)</f>
        <v>0</v>
      </c>
      <c r="G203" s="309">
        <f>SUM(G199:G202)</f>
        <v>0</v>
      </c>
      <c r="H203" s="298"/>
      <c r="I203" s="298"/>
      <c r="J203" s="298"/>
      <c r="K203" s="298"/>
    </row>
    <row r="204" spans="1:11" ht="15.75" customHeight="1" thickTop="1">
      <c r="A204" s="471" t="s">
        <v>538</v>
      </c>
      <c r="B204" s="310"/>
      <c r="C204" s="311"/>
      <c r="D204" s="311"/>
      <c r="E204" s="296"/>
      <c r="F204" s="311"/>
      <c r="G204" s="311"/>
      <c r="H204" s="298"/>
      <c r="I204" s="298"/>
      <c r="J204" s="298"/>
      <c r="K204" s="298"/>
    </row>
    <row r="205" spans="1:11" ht="12">
      <c r="A205" s="312" t="s">
        <v>750</v>
      </c>
      <c r="B205" s="294">
        <v>4400</v>
      </c>
      <c r="C205" s="313">
        <v>0</v>
      </c>
      <c r="D205" s="313"/>
      <c r="E205" s="296"/>
      <c r="F205" s="313"/>
      <c r="G205" s="297"/>
      <c r="H205" s="298"/>
      <c r="I205" s="298"/>
      <c r="J205" s="298"/>
      <c r="K205" s="298"/>
    </row>
    <row r="206" spans="1:11" ht="12">
      <c r="A206" s="314" t="s">
        <v>765</v>
      </c>
      <c r="B206" s="201">
        <v>4421</v>
      </c>
      <c r="C206" s="301"/>
      <c r="D206" s="301"/>
      <c r="E206" s="296"/>
      <c r="F206" s="301"/>
      <c r="G206" s="300"/>
      <c r="H206" s="298"/>
      <c r="I206" s="298"/>
      <c r="J206" s="298"/>
      <c r="K206" s="298"/>
    </row>
    <row r="207" spans="1:11" ht="12">
      <c r="A207" s="312" t="s">
        <v>492</v>
      </c>
      <c r="B207" s="294">
        <v>4499</v>
      </c>
      <c r="C207" s="301"/>
      <c r="D207" s="301"/>
      <c r="E207" s="296"/>
      <c r="F207" s="301"/>
      <c r="G207" s="300"/>
      <c r="H207" s="298"/>
      <c r="I207" s="298"/>
      <c r="J207" s="298"/>
      <c r="K207" s="298"/>
    </row>
    <row r="208" spans="1:11" ht="13" thickBot="1">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c r="A209" s="474" t="s">
        <v>532</v>
      </c>
      <c r="B209" s="320"/>
      <c r="C209" s="321"/>
      <c r="D209" s="321"/>
      <c r="E209" s="318"/>
      <c r="F209" s="321"/>
      <c r="G209" s="321"/>
      <c r="H209" s="319"/>
      <c r="I209" s="319"/>
      <c r="J209" s="319"/>
      <c r="K209" s="319"/>
    </row>
    <row r="210" spans="1:11" ht="12">
      <c r="A210" s="322" t="s">
        <v>21</v>
      </c>
      <c r="B210" s="323" t="s">
        <v>408</v>
      </c>
      <c r="C210" s="324">
        <v>27200</v>
      </c>
      <c r="D210" s="324"/>
      <c r="E210" s="318"/>
      <c r="F210" s="324"/>
      <c r="G210" s="325"/>
      <c r="H210" s="319"/>
      <c r="I210" s="319"/>
      <c r="J210" s="319"/>
      <c r="K210" s="319"/>
    </row>
    <row r="211" spans="1:11" ht="12">
      <c r="A211" s="326" t="s">
        <v>19</v>
      </c>
      <c r="B211" s="327">
        <v>4605</v>
      </c>
      <c r="C211" s="328"/>
      <c r="D211" s="328"/>
      <c r="E211" s="318"/>
      <c r="F211" s="328"/>
      <c r="G211" s="329"/>
      <c r="H211" s="319"/>
      <c r="I211" s="319"/>
      <c r="J211" s="319"/>
      <c r="K211" s="319"/>
    </row>
    <row r="212" spans="1:11" ht="12">
      <c r="A212" s="322" t="s">
        <v>688</v>
      </c>
      <c r="B212" s="327">
        <v>4620</v>
      </c>
      <c r="C212" s="328">
        <v>912700</v>
      </c>
      <c r="D212" s="328"/>
      <c r="E212" s="318"/>
      <c r="F212" s="328"/>
      <c r="G212" s="329"/>
      <c r="H212" s="319"/>
      <c r="I212" s="319"/>
      <c r="J212" s="319"/>
      <c r="K212" s="319"/>
    </row>
    <row r="213" spans="1:11" ht="12">
      <c r="A213" s="330" t="s">
        <v>22</v>
      </c>
      <c r="B213" s="331">
        <v>4625</v>
      </c>
      <c r="C213" s="332">
        <v>0</v>
      </c>
      <c r="D213" s="332"/>
      <c r="E213" s="333"/>
      <c r="F213" s="332"/>
      <c r="G213" s="334"/>
      <c r="H213" s="335"/>
      <c r="I213" s="335"/>
      <c r="J213" s="335"/>
      <c r="K213" s="335"/>
    </row>
    <row r="214" spans="1:11" ht="12">
      <c r="A214" s="330" t="s">
        <v>23</v>
      </c>
      <c r="B214" s="331">
        <v>4630</v>
      </c>
      <c r="C214" s="332"/>
      <c r="D214" s="332"/>
      <c r="E214" s="333"/>
      <c r="F214" s="332"/>
      <c r="G214" s="334"/>
      <c r="H214" s="335"/>
      <c r="I214" s="335"/>
      <c r="J214" s="335"/>
      <c r="K214" s="335"/>
    </row>
    <row r="215" spans="1:11" ht="12">
      <c r="A215" s="336" t="s">
        <v>20</v>
      </c>
      <c r="B215" s="331">
        <v>4699</v>
      </c>
      <c r="C215" s="332"/>
      <c r="D215" s="332"/>
      <c r="E215" s="333"/>
      <c r="F215" s="332"/>
      <c r="G215" s="334"/>
      <c r="H215" s="335"/>
      <c r="I215" s="335"/>
      <c r="J215" s="335"/>
      <c r="K215" s="335"/>
    </row>
    <row r="216" spans="1:11" ht="13" thickBot="1">
      <c r="A216" s="337" t="s">
        <v>120</v>
      </c>
      <c r="B216" s="481"/>
      <c r="C216" s="338">
        <f>SUM(C210:C215)</f>
        <v>939900</v>
      </c>
      <c r="D216" s="338">
        <f>SUM(D210:D215)</f>
        <v>0</v>
      </c>
      <c r="E216" s="333"/>
      <c r="F216" s="338">
        <f>SUM(F210:F215)</f>
        <v>0</v>
      </c>
      <c r="G216" s="338">
        <f>SUM(G210:G215)</f>
        <v>0</v>
      </c>
      <c r="H216" s="335"/>
      <c r="I216" s="335"/>
      <c r="J216" s="335"/>
      <c r="K216" s="335"/>
    </row>
    <row r="217" spans="1:11" ht="15.75" customHeight="1" thickTop="1">
      <c r="A217" s="471" t="s">
        <v>401</v>
      </c>
      <c r="B217" s="339"/>
      <c r="C217" s="340"/>
      <c r="D217" s="340"/>
      <c r="E217" s="333"/>
      <c r="F217" s="333"/>
      <c r="G217" s="340"/>
      <c r="H217" s="335"/>
      <c r="I217" s="335"/>
      <c r="J217" s="335"/>
      <c r="K217" s="335"/>
    </row>
    <row r="218" spans="1:11" ht="12">
      <c r="A218" s="341" t="s">
        <v>24</v>
      </c>
      <c r="B218" s="342">
        <v>4770</v>
      </c>
      <c r="C218" s="343"/>
      <c r="D218" s="343"/>
      <c r="E218" s="344"/>
      <c r="F218" s="344"/>
      <c r="G218" s="345"/>
      <c r="H218" s="346"/>
      <c r="I218" s="346"/>
      <c r="J218" s="346"/>
      <c r="K218" s="346"/>
    </row>
    <row r="219" spans="1:11" ht="12">
      <c r="A219" s="341" t="s">
        <v>402</v>
      </c>
      <c r="B219" s="347">
        <v>4799</v>
      </c>
      <c r="C219" s="343"/>
      <c r="D219" s="343"/>
      <c r="E219" s="344"/>
      <c r="F219" s="344"/>
      <c r="G219" s="343"/>
      <c r="H219" s="346"/>
      <c r="I219" s="346"/>
      <c r="J219" s="346"/>
      <c r="K219" s="346"/>
    </row>
    <row r="220" spans="1:11" ht="13" thickBot="1">
      <c r="A220" s="348" t="s">
        <v>125</v>
      </c>
      <c r="B220" s="349"/>
      <c r="C220" s="350">
        <f>SUM(C218:C219)</f>
        <v>0</v>
      </c>
      <c r="D220" s="350">
        <f>SUM(D218:D219)</f>
        <v>0</v>
      </c>
      <c r="E220" s="344"/>
      <c r="F220" s="344"/>
      <c r="G220" s="350">
        <f>SUM(G218:G219)</f>
        <v>0</v>
      </c>
      <c r="H220" s="346"/>
      <c r="I220" s="346"/>
      <c r="J220" s="346"/>
      <c r="K220" s="346"/>
    </row>
    <row r="221" spans="1:11" ht="14" thickTop="1" thickBot="1">
      <c r="A221" s="351" t="s">
        <v>456</v>
      </c>
      <c r="B221" s="352">
        <v>4810</v>
      </c>
      <c r="C221" s="353"/>
      <c r="D221" s="353"/>
      <c r="E221" s="344"/>
      <c r="F221" s="344"/>
      <c r="G221" s="354"/>
      <c r="H221" s="346"/>
      <c r="I221" s="346"/>
      <c r="J221" s="346"/>
      <c r="K221" s="346"/>
    </row>
    <row r="222" spans="1:11" ht="13" thickTop="1">
      <c r="A222" s="351" t="s">
        <v>553</v>
      </c>
      <c r="B222" s="352">
        <v>4850</v>
      </c>
      <c r="C222" s="355">
        <v>0</v>
      </c>
      <c r="D222" s="355"/>
      <c r="E222" s="345"/>
      <c r="F222" s="345"/>
      <c r="G222" s="356"/>
      <c r="H222" s="345"/>
      <c r="I222" s="346"/>
      <c r="J222" s="345"/>
      <c r="K222" s="345"/>
    </row>
    <row r="223" spans="1:11" ht="12">
      <c r="A223" s="351" t="s">
        <v>554</v>
      </c>
      <c r="B223" s="352">
        <v>4851</v>
      </c>
      <c r="C223" s="343">
        <v>0</v>
      </c>
      <c r="D223" s="343"/>
      <c r="E223" s="357"/>
      <c r="F223" s="345"/>
      <c r="G223" s="345"/>
      <c r="H223" s="357"/>
      <c r="I223" s="346"/>
      <c r="J223" s="357"/>
      <c r="K223" s="357"/>
    </row>
    <row r="224" spans="1:11" ht="12">
      <c r="A224" s="351" t="s">
        <v>555</v>
      </c>
      <c r="B224" s="352">
        <v>4852</v>
      </c>
      <c r="C224" s="343"/>
      <c r="D224" s="343"/>
      <c r="E224" s="345"/>
      <c r="F224" s="345"/>
      <c r="G224" s="345"/>
      <c r="H224" s="345"/>
      <c r="I224" s="346"/>
      <c r="J224" s="345"/>
      <c r="K224" s="345"/>
    </row>
    <row r="225" spans="1:11" ht="12">
      <c r="A225" s="351" t="s">
        <v>556</v>
      </c>
      <c r="B225" s="352">
        <v>4853</v>
      </c>
      <c r="C225" s="343"/>
      <c r="D225" s="343"/>
      <c r="E225" s="345"/>
      <c r="F225" s="345"/>
      <c r="G225" s="345"/>
      <c r="H225" s="345"/>
      <c r="I225" s="346"/>
      <c r="J225" s="345"/>
      <c r="K225" s="345"/>
    </row>
    <row r="226" spans="1:11" ht="12">
      <c r="A226" s="351" t="s">
        <v>557</v>
      </c>
      <c r="B226" s="352">
        <v>4854</v>
      </c>
      <c r="C226" s="343"/>
      <c r="D226" s="343"/>
      <c r="E226" s="345"/>
      <c r="F226" s="345"/>
      <c r="G226" s="345"/>
      <c r="H226" s="345"/>
      <c r="I226" s="346"/>
      <c r="J226" s="345"/>
      <c r="K226" s="345"/>
    </row>
    <row r="227" spans="1:11" ht="12">
      <c r="A227" s="351" t="s">
        <v>567</v>
      </c>
      <c r="B227" s="352">
        <v>4855</v>
      </c>
      <c r="C227" s="343"/>
      <c r="D227" s="343"/>
      <c r="E227" s="345"/>
      <c r="F227" s="345"/>
      <c r="G227" s="345"/>
      <c r="H227" s="345"/>
      <c r="I227" s="346"/>
      <c r="J227" s="345"/>
      <c r="K227" s="345"/>
    </row>
    <row r="228" spans="1:11" ht="12">
      <c r="A228" s="351" t="s">
        <v>558</v>
      </c>
      <c r="B228" s="352">
        <v>4856</v>
      </c>
      <c r="C228" s="343"/>
      <c r="D228" s="343"/>
      <c r="E228" s="345"/>
      <c r="F228" s="345"/>
      <c r="G228" s="345"/>
      <c r="H228" s="345"/>
      <c r="I228" s="346"/>
      <c r="J228" s="345"/>
      <c r="K228" s="345"/>
    </row>
    <row r="229" spans="1:11" ht="12">
      <c r="A229" s="351" t="s">
        <v>559</v>
      </c>
      <c r="B229" s="352">
        <v>4857</v>
      </c>
      <c r="C229" s="343">
        <v>0</v>
      </c>
      <c r="D229" s="343"/>
      <c r="E229" s="345"/>
      <c r="F229" s="345"/>
      <c r="G229" s="345"/>
      <c r="H229" s="345"/>
      <c r="I229" s="346"/>
      <c r="J229" s="345"/>
      <c r="K229" s="345"/>
    </row>
    <row r="230" spans="1:11" ht="12">
      <c r="A230" s="351" t="s">
        <v>394</v>
      </c>
      <c r="B230" s="352">
        <v>4860</v>
      </c>
      <c r="C230" s="343"/>
      <c r="D230" s="343"/>
      <c r="E230" s="345"/>
      <c r="F230" s="345"/>
      <c r="G230" s="345"/>
      <c r="H230" s="345"/>
      <c r="I230" s="346"/>
      <c r="J230" s="345"/>
      <c r="K230" s="345"/>
    </row>
    <row r="231" spans="1:11" ht="12">
      <c r="A231" s="351" t="s">
        <v>560</v>
      </c>
      <c r="B231" s="352">
        <v>4861</v>
      </c>
      <c r="C231" s="343"/>
      <c r="D231" s="343"/>
      <c r="E231" s="345"/>
      <c r="F231" s="345"/>
      <c r="G231" s="345"/>
      <c r="H231" s="345"/>
      <c r="I231" s="346"/>
      <c r="J231" s="345"/>
      <c r="K231" s="345"/>
    </row>
    <row r="232" spans="1:11" ht="12">
      <c r="A232" s="358" t="s">
        <v>393</v>
      </c>
      <c r="B232" s="347">
        <v>4862</v>
      </c>
      <c r="C232" s="359"/>
      <c r="D232" s="359"/>
      <c r="E232" s="360"/>
      <c r="F232" s="361"/>
      <c r="G232" s="361"/>
      <c r="H232" s="360"/>
      <c r="I232" s="346"/>
      <c r="J232" s="360"/>
      <c r="K232" s="360"/>
    </row>
    <row r="233" spans="1:11" ht="12">
      <c r="A233" s="358" t="s">
        <v>561</v>
      </c>
      <c r="B233" s="347">
        <v>4863</v>
      </c>
      <c r="C233" s="359"/>
      <c r="D233" s="359"/>
      <c r="E233" s="362"/>
      <c r="F233" s="360"/>
      <c r="G233" s="360"/>
      <c r="H233" s="362"/>
      <c r="I233" s="346"/>
      <c r="J233" s="362"/>
      <c r="K233" s="362"/>
    </row>
    <row r="234" spans="1:11" ht="12">
      <c r="A234" s="358" t="s">
        <v>568</v>
      </c>
      <c r="B234" s="347">
        <v>4864</v>
      </c>
      <c r="C234" s="359"/>
      <c r="D234" s="359"/>
      <c r="E234" s="361"/>
      <c r="F234" s="361"/>
      <c r="G234" s="361"/>
      <c r="H234" s="361"/>
      <c r="I234" s="346"/>
      <c r="J234" s="361"/>
      <c r="K234" s="361"/>
    </row>
    <row r="235" spans="1:11" ht="12">
      <c r="A235" s="358" t="s">
        <v>569</v>
      </c>
      <c r="B235" s="347">
        <v>4865</v>
      </c>
      <c r="C235" s="359"/>
      <c r="D235" s="359"/>
      <c r="E235" s="361"/>
      <c r="F235" s="361"/>
      <c r="G235" s="361"/>
      <c r="H235" s="361"/>
      <c r="I235" s="346"/>
      <c r="J235" s="361"/>
      <c r="K235" s="361"/>
    </row>
    <row r="236" spans="1:11" ht="12">
      <c r="A236" s="358" t="s">
        <v>570</v>
      </c>
      <c r="B236" s="347">
        <v>4866</v>
      </c>
      <c r="C236" s="359"/>
      <c r="D236" s="359"/>
      <c r="E236" s="361"/>
      <c r="F236" s="361"/>
      <c r="G236" s="361"/>
      <c r="H236" s="361"/>
      <c r="I236" s="346"/>
      <c r="J236" s="361"/>
      <c r="K236" s="361"/>
    </row>
    <row r="237" spans="1:11" ht="12">
      <c r="A237" s="358" t="s">
        <v>571</v>
      </c>
      <c r="B237" s="347">
        <v>4867</v>
      </c>
      <c r="C237" s="359"/>
      <c r="D237" s="359"/>
      <c r="E237" s="361"/>
      <c r="F237" s="361"/>
      <c r="G237" s="361"/>
      <c r="H237" s="361"/>
      <c r="I237" s="346"/>
      <c r="J237" s="361"/>
      <c r="K237" s="361"/>
    </row>
    <row r="238" spans="1:11" ht="12">
      <c r="A238" s="358" t="s">
        <v>572</v>
      </c>
      <c r="B238" s="347">
        <v>4868</v>
      </c>
      <c r="C238" s="359"/>
      <c r="D238" s="359"/>
      <c r="E238" s="361"/>
      <c r="F238" s="361"/>
      <c r="G238" s="361"/>
      <c r="H238" s="361"/>
      <c r="I238" s="346"/>
      <c r="J238" s="361"/>
      <c r="K238" s="361"/>
    </row>
    <row r="239" spans="1:11" ht="12">
      <c r="A239" s="358" t="s">
        <v>573</v>
      </c>
      <c r="B239" s="347">
        <v>4869</v>
      </c>
      <c r="C239" s="359"/>
      <c r="D239" s="359"/>
      <c r="E239" s="361"/>
      <c r="F239" s="361"/>
      <c r="G239" s="361"/>
      <c r="H239" s="361"/>
      <c r="I239" s="346"/>
      <c r="J239" s="361"/>
      <c r="K239" s="361"/>
    </row>
    <row r="240" spans="1:11" ht="12">
      <c r="A240" s="358" t="s">
        <v>562</v>
      </c>
      <c r="B240" s="347">
        <v>4870</v>
      </c>
      <c r="C240" s="359">
        <v>0</v>
      </c>
      <c r="D240" s="359"/>
      <c r="E240" s="361"/>
      <c r="F240" s="361"/>
      <c r="G240" s="361"/>
      <c r="H240" s="361"/>
      <c r="I240" s="346"/>
      <c r="J240" s="361"/>
      <c r="K240" s="361"/>
    </row>
    <row r="241" spans="1:11" ht="12">
      <c r="A241" s="358" t="s">
        <v>179</v>
      </c>
      <c r="B241" s="347">
        <v>4871</v>
      </c>
      <c r="C241" s="359"/>
      <c r="D241" s="359"/>
      <c r="E241" s="361"/>
      <c r="F241" s="361"/>
      <c r="G241" s="361"/>
      <c r="H241" s="361"/>
      <c r="I241" s="346"/>
      <c r="J241" s="361"/>
      <c r="K241" s="361"/>
    </row>
    <row r="242" spans="1:11" ht="12">
      <c r="A242" s="358" t="s">
        <v>180</v>
      </c>
      <c r="B242" s="347">
        <v>4872</v>
      </c>
      <c r="C242" s="359"/>
      <c r="D242" s="359"/>
      <c r="E242" s="361"/>
      <c r="F242" s="361"/>
      <c r="G242" s="361"/>
      <c r="H242" s="361"/>
      <c r="I242" s="346"/>
      <c r="J242" s="361"/>
      <c r="K242" s="361"/>
    </row>
    <row r="243" spans="1:11" ht="12">
      <c r="A243" s="358" t="s">
        <v>181</v>
      </c>
      <c r="B243" s="347">
        <v>4873</v>
      </c>
      <c r="C243" s="359"/>
      <c r="D243" s="359"/>
      <c r="E243" s="361"/>
      <c r="F243" s="361"/>
      <c r="G243" s="361"/>
      <c r="H243" s="361"/>
      <c r="I243" s="346"/>
      <c r="J243" s="361"/>
      <c r="K243" s="361"/>
    </row>
    <row r="244" spans="1:11" ht="12">
      <c r="A244" s="358" t="s">
        <v>182</v>
      </c>
      <c r="B244" s="347">
        <v>4874</v>
      </c>
      <c r="C244" s="359"/>
      <c r="D244" s="359"/>
      <c r="E244" s="361"/>
      <c r="F244" s="361"/>
      <c r="G244" s="361"/>
      <c r="H244" s="361"/>
      <c r="I244" s="346"/>
      <c r="J244" s="361"/>
      <c r="K244" s="361"/>
    </row>
    <row r="245" spans="1:11" ht="12">
      <c r="A245" s="358" t="s">
        <v>574</v>
      </c>
      <c r="B245" s="347">
        <v>4875</v>
      </c>
      <c r="C245" s="359"/>
      <c r="D245" s="359"/>
      <c r="E245" s="361"/>
      <c r="F245" s="361"/>
      <c r="G245" s="361"/>
      <c r="H245" s="361"/>
      <c r="I245" s="346"/>
      <c r="J245" s="361"/>
      <c r="K245" s="361"/>
    </row>
    <row r="246" spans="1:11" ht="12">
      <c r="A246" s="358" t="s">
        <v>183</v>
      </c>
      <c r="B246" s="347">
        <v>4876</v>
      </c>
      <c r="C246" s="359"/>
      <c r="D246" s="359"/>
      <c r="E246" s="361"/>
      <c r="F246" s="361"/>
      <c r="G246" s="361"/>
      <c r="H246" s="361"/>
      <c r="I246" s="346"/>
      <c r="J246" s="361"/>
      <c r="K246" s="361"/>
    </row>
    <row r="247" spans="1:11" ht="12">
      <c r="A247" s="358" t="s">
        <v>184</v>
      </c>
      <c r="B247" s="347">
        <v>4877</v>
      </c>
      <c r="C247" s="359"/>
      <c r="D247" s="359"/>
      <c r="E247" s="361"/>
      <c r="F247" s="361"/>
      <c r="G247" s="361"/>
      <c r="H247" s="361"/>
      <c r="I247" s="346"/>
      <c r="J247" s="361"/>
      <c r="K247" s="361"/>
    </row>
    <row r="248" spans="1:11" ht="12">
      <c r="A248" s="358" t="s">
        <v>185</v>
      </c>
      <c r="B248" s="347">
        <v>4878</v>
      </c>
      <c r="C248" s="359"/>
      <c r="D248" s="359"/>
      <c r="E248" s="361"/>
      <c r="F248" s="361"/>
      <c r="G248" s="361"/>
      <c r="H248" s="361"/>
      <c r="I248" s="346"/>
      <c r="J248" s="361"/>
      <c r="K248" s="361"/>
    </row>
    <row r="249" spans="1:11" ht="12">
      <c r="A249" s="358" t="s">
        <v>186</v>
      </c>
      <c r="B249" s="347">
        <v>4879</v>
      </c>
      <c r="C249" s="359"/>
      <c r="D249" s="359"/>
      <c r="E249" s="361"/>
      <c r="F249" s="361"/>
      <c r="G249" s="361"/>
      <c r="H249" s="361"/>
      <c r="I249" s="346"/>
      <c r="J249" s="361"/>
      <c r="K249" s="361"/>
    </row>
    <row r="250" spans="1:11" ht="12">
      <c r="A250" s="358" t="s">
        <v>689</v>
      </c>
      <c r="B250" s="347">
        <v>4880</v>
      </c>
      <c r="C250" s="359">
        <v>0</v>
      </c>
      <c r="D250" s="359"/>
      <c r="E250" s="361"/>
      <c r="F250" s="361"/>
      <c r="G250" s="361"/>
      <c r="H250" s="361"/>
      <c r="I250" s="346"/>
      <c r="J250" s="361"/>
      <c r="K250" s="361"/>
    </row>
    <row r="251" spans="1:11" ht="13" thickBot="1">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4" thickTop="1" thickBot="1">
      <c r="A252" s="365" t="s">
        <v>670</v>
      </c>
      <c r="B252" s="366">
        <v>4901</v>
      </c>
      <c r="C252" s="367"/>
      <c r="D252" s="346"/>
      <c r="E252" s="346"/>
      <c r="F252" s="346"/>
      <c r="G252" s="346"/>
      <c r="H252" s="346"/>
      <c r="I252" s="346"/>
      <c r="J252" s="346"/>
      <c r="K252" s="346"/>
    </row>
    <row r="253" spans="1:11" ht="14" thickTop="1" thickBot="1">
      <c r="A253" s="368" t="s">
        <v>692</v>
      </c>
      <c r="B253" s="369">
        <v>4902</v>
      </c>
      <c r="C253" s="370"/>
      <c r="D253" s="371"/>
      <c r="E253" s="346"/>
      <c r="F253" s="371"/>
      <c r="G253" s="371"/>
      <c r="H253" s="346"/>
      <c r="I253" s="346"/>
      <c r="J253" s="346"/>
      <c r="K253" s="346"/>
    </row>
    <row r="254" spans="1:11" ht="14" thickTop="1" thickBot="1">
      <c r="A254" s="341" t="s">
        <v>770</v>
      </c>
      <c r="B254" s="347">
        <v>4905</v>
      </c>
      <c r="C254" s="373">
        <v>300</v>
      </c>
      <c r="D254" s="344"/>
      <c r="E254" s="344"/>
      <c r="F254" s="374"/>
      <c r="G254" s="354"/>
      <c r="H254" s="346"/>
      <c r="I254" s="346"/>
      <c r="J254" s="346"/>
      <c r="K254" s="346"/>
    </row>
    <row r="255" spans="1:11" ht="14" thickTop="1" thickBot="1">
      <c r="A255" s="341" t="s">
        <v>751</v>
      </c>
      <c r="B255" s="201">
        <v>4909</v>
      </c>
      <c r="C255" s="367">
        <v>58900</v>
      </c>
      <c r="D255" s="344"/>
      <c r="E255" s="344"/>
      <c r="F255" s="367"/>
      <c r="G255" s="354"/>
      <c r="H255" s="346"/>
      <c r="I255" s="346"/>
      <c r="J255" s="346"/>
      <c r="K255" s="346"/>
    </row>
    <row r="256" spans="1:11" ht="14" thickTop="1" thickBot="1">
      <c r="A256" s="341" t="s">
        <v>131</v>
      </c>
      <c r="B256" s="342">
        <v>4920</v>
      </c>
      <c r="C256" s="353"/>
      <c r="D256" s="353"/>
      <c r="E256" s="344"/>
      <c r="F256" s="353"/>
      <c r="G256" s="354"/>
      <c r="H256" s="346"/>
      <c r="I256" s="346"/>
      <c r="J256" s="346"/>
      <c r="K256" s="346"/>
    </row>
    <row r="257" spans="1:11" ht="14" thickTop="1" thickBot="1">
      <c r="A257" s="372" t="s">
        <v>499</v>
      </c>
      <c r="B257" s="347">
        <v>4930</v>
      </c>
      <c r="C257" s="353"/>
      <c r="D257" s="353"/>
      <c r="E257" s="344"/>
      <c r="F257" s="353"/>
      <c r="G257" s="354"/>
      <c r="H257" s="346"/>
      <c r="I257" s="346"/>
      <c r="J257" s="346"/>
      <c r="K257" s="346"/>
    </row>
    <row r="258" spans="1:11" ht="14" thickTop="1" thickBot="1">
      <c r="A258" s="314" t="s">
        <v>25</v>
      </c>
      <c r="B258" s="375">
        <v>4932</v>
      </c>
      <c r="C258" s="367">
        <v>93000</v>
      </c>
      <c r="D258" s="367"/>
      <c r="E258" s="344"/>
      <c r="F258" s="367"/>
      <c r="G258" s="354"/>
      <c r="H258" s="346"/>
      <c r="I258" s="346"/>
      <c r="J258" s="346"/>
      <c r="K258" s="346"/>
    </row>
    <row r="259" spans="1:11" ht="14" thickTop="1" thickBot="1">
      <c r="A259" s="341" t="s">
        <v>284</v>
      </c>
      <c r="B259" s="347">
        <v>4960</v>
      </c>
      <c r="C259" s="353"/>
      <c r="D259" s="353"/>
      <c r="E259" s="344"/>
      <c r="F259" s="353"/>
      <c r="G259" s="376"/>
      <c r="H259" s="346"/>
      <c r="I259" s="346"/>
      <c r="J259" s="346"/>
      <c r="K259" s="346"/>
    </row>
    <row r="260" spans="1:11" ht="14" thickTop="1" thickBot="1">
      <c r="A260" s="1707" t="s">
        <v>756</v>
      </c>
      <c r="B260" s="347">
        <v>4981</v>
      </c>
      <c r="C260" s="367"/>
      <c r="D260" s="367"/>
      <c r="E260" s="344"/>
      <c r="F260" s="367"/>
      <c r="G260" s="376"/>
      <c r="H260" s="346"/>
      <c r="I260" s="346"/>
      <c r="J260" s="346"/>
      <c r="K260" s="346"/>
    </row>
    <row r="261" spans="1:11" ht="14" thickTop="1" thickBot="1">
      <c r="A261" s="1707" t="s">
        <v>757</v>
      </c>
      <c r="B261" s="347">
        <v>4982</v>
      </c>
      <c r="C261" s="367"/>
      <c r="D261" s="367"/>
      <c r="E261" s="344"/>
      <c r="F261" s="367"/>
      <c r="G261" s="376"/>
      <c r="H261" s="346"/>
      <c r="I261" s="346"/>
      <c r="J261" s="346"/>
      <c r="K261" s="346"/>
    </row>
    <row r="262" spans="1:11" ht="14" thickTop="1" thickBot="1">
      <c r="A262" s="377" t="s">
        <v>502</v>
      </c>
      <c r="B262" s="201">
        <v>4991</v>
      </c>
      <c r="C262" s="353">
        <v>43800</v>
      </c>
      <c r="D262" s="353"/>
      <c r="E262" s="344"/>
      <c r="F262" s="353"/>
      <c r="G262" s="354"/>
      <c r="H262" s="346"/>
      <c r="I262" s="346"/>
      <c r="J262" s="346"/>
      <c r="K262" s="346"/>
    </row>
    <row r="263" spans="1:11" ht="14" thickTop="1" thickBot="1">
      <c r="A263" s="377" t="s">
        <v>503</v>
      </c>
      <c r="B263" s="201">
        <v>4992</v>
      </c>
      <c r="C263" s="353">
        <v>146400</v>
      </c>
      <c r="D263" s="353"/>
      <c r="E263" s="344"/>
      <c r="F263" s="353"/>
      <c r="G263" s="354"/>
      <c r="H263" s="346"/>
      <c r="I263" s="346"/>
      <c r="J263" s="346"/>
      <c r="K263" s="346"/>
    </row>
    <row r="264" spans="1:11" ht="26" thickTop="1" thickBot="1">
      <c r="A264" s="372" t="s">
        <v>26</v>
      </c>
      <c r="B264" s="347">
        <v>4999</v>
      </c>
      <c r="C264" s="378">
        <v>0</v>
      </c>
      <c r="D264" s="378">
        <v>0</v>
      </c>
      <c r="E264" s="344"/>
      <c r="F264" s="378"/>
      <c r="G264" s="379"/>
      <c r="H264" s="380"/>
      <c r="I264" s="381"/>
      <c r="J264" s="381"/>
      <c r="K264" s="380"/>
    </row>
    <row r="265" spans="1:11" ht="15" thickTop="1" thickBot="1">
      <c r="A265" s="475" t="s">
        <v>867</v>
      </c>
      <c r="B265" s="479"/>
      <c r="C265" s="382">
        <f>SUM(C187,C197,C203,C208,C216,C220:C221,C251:C264)</f>
        <v>2479800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5" thickTop="1" thickBot="1">
      <c r="A266" s="476" t="s">
        <v>121</v>
      </c>
      <c r="B266" s="384">
        <v>4000</v>
      </c>
      <c r="C266" s="385">
        <f t="shared" ref="C266:K266" si="10">SUM(C174,C180,C265)</f>
        <v>2479800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5" thickTop="1" thickBot="1">
      <c r="A267" s="476" t="s">
        <v>122</v>
      </c>
      <c r="B267" s="482"/>
      <c r="C267" s="385">
        <f t="shared" ref="C267:K267" si="11">SUM(C109,C114,C169,C266)</f>
        <v>36797900</v>
      </c>
      <c r="D267" s="385">
        <f t="shared" si="11"/>
        <v>3413300</v>
      </c>
      <c r="E267" s="385">
        <f t="shared" si="11"/>
        <v>7245400</v>
      </c>
      <c r="F267" s="385">
        <f t="shared" si="11"/>
        <v>1537000</v>
      </c>
      <c r="G267" s="385">
        <f t="shared" si="11"/>
        <v>1491200</v>
      </c>
      <c r="H267" s="385">
        <f t="shared" si="11"/>
        <v>16500</v>
      </c>
      <c r="I267" s="385">
        <f t="shared" si="11"/>
        <v>175900</v>
      </c>
      <c r="J267" s="385">
        <f t="shared" si="11"/>
        <v>354400</v>
      </c>
      <c r="K267" s="385">
        <f t="shared" si="11"/>
        <v>4900</v>
      </c>
    </row>
    <row r="268" spans="1:11" ht="12" thickTop="1"/>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xr:uid="{00000000-0002-0000-0300-000000000000}">
      <formula1>-9999999999</formula1>
      <formula2>9999999999</formula2>
    </dataValidation>
    <dataValidation type="whole" allowBlank="1" showInputMessage="1" showErrorMessage="1" sqref="F42:F62" xr:uid="{00000000-0002-0000-0300-000001000000}">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A1:L369"/>
  <sheetViews>
    <sheetView showGridLines="0" zoomScale="121" zoomScaleNormal="121" zoomScalePageLayoutView="121" workbookViewId="0">
      <pane xSplit="2" ySplit="2" topLeftCell="C341" activePane="bottomRight" state="frozenSplit"/>
      <selection pane="topRight"/>
      <selection pane="bottomLeft"/>
      <selection pane="bottomRight" activeCell="H113" sqref="H113"/>
    </sheetView>
  </sheetViews>
  <sheetFormatPr baseColWidth="10" defaultColWidth="8.6640625" defaultRowHeight="10"/>
  <cols>
    <col min="1" max="1" width="55.83203125" style="1289" customWidth="1"/>
    <col min="2" max="2" width="5.5" style="1290" customWidth="1"/>
    <col min="3" max="9" width="13.33203125" style="1290" customWidth="1"/>
    <col min="10" max="11" width="13.33203125" style="1291" customWidth="1"/>
    <col min="12" max="16384" width="8.6640625" style="494"/>
  </cols>
  <sheetData>
    <row r="1" spans="1:11" s="498" customFormat="1" ht="12.75" customHeight="1">
      <c r="A1" s="1805" t="s">
        <v>878</v>
      </c>
      <c r="B1" s="704"/>
      <c r="C1" s="705" t="s">
        <v>306</v>
      </c>
      <c r="D1" s="705" t="s">
        <v>307</v>
      </c>
      <c r="E1" s="706" t="s">
        <v>308</v>
      </c>
      <c r="F1" s="707" t="s">
        <v>309</v>
      </c>
      <c r="G1" s="705" t="s">
        <v>310</v>
      </c>
      <c r="H1" s="705" t="s">
        <v>311</v>
      </c>
      <c r="I1" s="705" t="s">
        <v>312</v>
      </c>
      <c r="J1" s="706" t="s">
        <v>313</v>
      </c>
      <c r="K1" s="706" t="s">
        <v>314</v>
      </c>
    </row>
    <row r="2" spans="1:11" ht="26">
      <c r="A2" s="1806"/>
      <c r="B2" s="708" t="s">
        <v>523</v>
      </c>
      <c r="C2" s="708" t="s">
        <v>465</v>
      </c>
      <c r="D2" s="708" t="s">
        <v>466</v>
      </c>
      <c r="E2" s="708" t="s">
        <v>467</v>
      </c>
      <c r="F2" s="708" t="s">
        <v>468</v>
      </c>
      <c r="G2" s="709" t="s">
        <v>469</v>
      </c>
      <c r="H2" s="709" t="s">
        <v>470</v>
      </c>
      <c r="I2" s="709" t="s">
        <v>315</v>
      </c>
      <c r="J2" s="709" t="s">
        <v>316</v>
      </c>
      <c r="K2" s="709" t="s">
        <v>268</v>
      </c>
    </row>
    <row r="3" spans="1:11" s="712" customFormat="1" ht="16.75" customHeight="1">
      <c r="A3" s="1709" t="s">
        <v>229</v>
      </c>
      <c r="B3" s="710"/>
      <c r="C3" s="496"/>
      <c r="D3" s="496"/>
      <c r="E3" s="496"/>
      <c r="F3" s="496"/>
      <c r="G3" s="496"/>
      <c r="H3" s="496"/>
      <c r="I3" s="496"/>
      <c r="J3" s="496"/>
      <c r="K3" s="711"/>
    </row>
    <row r="4" spans="1:11" s="712" customFormat="1" ht="15.75" customHeight="1">
      <c r="A4" s="1292" t="s">
        <v>176</v>
      </c>
      <c r="B4" s="1293" t="s">
        <v>275</v>
      </c>
      <c r="C4" s="713"/>
      <c r="D4" s="714"/>
      <c r="E4" s="714"/>
      <c r="F4" s="714"/>
      <c r="G4" s="714"/>
      <c r="H4" s="714"/>
      <c r="I4" s="714"/>
      <c r="J4" s="714"/>
      <c r="K4" s="715"/>
    </row>
    <row r="5" spans="1:11" s="712" customFormat="1" ht="12">
      <c r="A5" s="716" t="s">
        <v>286</v>
      </c>
      <c r="B5" s="717">
        <v>1100</v>
      </c>
      <c r="C5" s="718">
        <v>13125000</v>
      </c>
      <c r="D5" s="719">
        <v>4361800</v>
      </c>
      <c r="E5" s="719">
        <v>108100</v>
      </c>
      <c r="F5" s="719">
        <v>261700</v>
      </c>
      <c r="G5" s="719">
        <v>28700</v>
      </c>
      <c r="H5" s="719">
        <v>2300</v>
      </c>
      <c r="I5" s="720">
        <v>29900</v>
      </c>
      <c r="J5" s="721"/>
      <c r="K5" s="722">
        <f>SUM(C5:J5)</f>
        <v>17917500</v>
      </c>
    </row>
    <row r="6" spans="1:11" s="712" customFormat="1" ht="12">
      <c r="A6" s="723" t="s">
        <v>681</v>
      </c>
      <c r="B6" s="724">
        <v>1115</v>
      </c>
      <c r="C6" s="725"/>
      <c r="D6" s="726"/>
      <c r="E6" s="727"/>
      <c r="F6" s="726"/>
      <c r="G6" s="726"/>
      <c r="H6" s="726"/>
      <c r="I6" s="726"/>
      <c r="J6" s="726"/>
      <c r="K6" s="499">
        <f>SUM(C6,E6)</f>
        <v>0</v>
      </c>
    </row>
    <row r="7" spans="1:11" s="712" customFormat="1" ht="12">
      <c r="A7" s="723" t="s">
        <v>317</v>
      </c>
      <c r="B7" s="724">
        <v>1125</v>
      </c>
      <c r="C7" s="728"/>
      <c r="D7" s="728"/>
      <c r="E7" s="728"/>
      <c r="F7" s="728"/>
      <c r="G7" s="728"/>
      <c r="H7" s="728"/>
      <c r="I7" s="728"/>
      <c r="J7" s="728"/>
      <c r="K7" s="499">
        <f t="shared" ref="K7:K33" si="0">SUM(C7:J7)</f>
        <v>0</v>
      </c>
    </row>
    <row r="8" spans="1:11" s="712" customFormat="1" ht="12">
      <c r="A8" s="723" t="s">
        <v>371</v>
      </c>
      <c r="B8" s="724">
        <v>1200</v>
      </c>
      <c r="C8" s="728">
        <v>3583000</v>
      </c>
      <c r="D8" s="729">
        <v>1046200</v>
      </c>
      <c r="E8" s="729">
        <v>96300</v>
      </c>
      <c r="F8" s="729">
        <v>54600</v>
      </c>
      <c r="G8" s="729">
        <v>5300</v>
      </c>
      <c r="H8" s="729">
        <v>5700</v>
      </c>
      <c r="I8" s="730">
        <v>1500</v>
      </c>
      <c r="J8" s="731"/>
      <c r="K8" s="499">
        <f t="shared" si="0"/>
        <v>4792600</v>
      </c>
    </row>
    <row r="9" spans="1:11" s="712" customFormat="1" ht="12">
      <c r="A9" s="723" t="s">
        <v>318</v>
      </c>
      <c r="B9" s="724">
        <v>1225</v>
      </c>
      <c r="C9" s="728">
        <v>252600</v>
      </c>
      <c r="D9" s="728">
        <v>112700</v>
      </c>
      <c r="E9" s="728">
        <v>0</v>
      </c>
      <c r="F9" s="728">
        <v>9100</v>
      </c>
      <c r="G9" s="728">
        <v>0</v>
      </c>
      <c r="H9" s="728"/>
      <c r="I9" s="728">
        <v>0</v>
      </c>
      <c r="J9" s="728"/>
      <c r="K9" s="499">
        <f t="shared" si="0"/>
        <v>374400</v>
      </c>
    </row>
    <row r="10" spans="1:11" s="712" customFormat="1" ht="12">
      <c r="A10" s="723" t="s">
        <v>138</v>
      </c>
      <c r="B10" s="724">
        <v>1250</v>
      </c>
      <c r="C10" s="728"/>
      <c r="D10" s="728"/>
      <c r="E10" s="728"/>
      <c r="F10" s="728">
        <v>0</v>
      </c>
      <c r="G10" s="728">
        <v>0</v>
      </c>
      <c r="H10" s="728"/>
      <c r="I10" s="728"/>
      <c r="J10" s="728"/>
      <c r="K10" s="499">
        <f t="shared" si="0"/>
        <v>0</v>
      </c>
    </row>
    <row r="11" spans="1:11" s="712" customFormat="1" ht="12">
      <c r="A11" s="723" t="s">
        <v>435</v>
      </c>
      <c r="B11" s="724">
        <v>1275</v>
      </c>
      <c r="C11" s="728"/>
      <c r="D11" s="728"/>
      <c r="E11" s="728"/>
      <c r="F11" s="728"/>
      <c r="G11" s="728"/>
      <c r="H11" s="728"/>
      <c r="I11" s="728"/>
      <c r="J11" s="728"/>
      <c r="K11" s="499">
        <f t="shared" si="0"/>
        <v>0</v>
      </c>
    </row>
    <row r="12" spans="1:11" ht="12">
      <c r="A12" s="723" t="s">
        <v>298</v>
      </c>
      <c r="B12" s="724">
        <v>1300</v>
      </c>
      <c r="C12" s="728"/>
      <c r="D12" s="729"/>
      <c r="E12" s="729"/>
      <c r="F12" s="729"/>
      <c r="G12" s="729"/>
      <c r="H12" s="729"/>
      <c r="I12" s="730"/>
      <c r="J12" s="731"/>
      <c r="K12" s="499">
        <f t="shared" si="0"/>
        <v>0</v>
      </c>
    </row>
    <row r="13" spans="1:11" ht="12">
      <c r="A13" s="723" t="s">
        <v>319</v>
      </c>
      <c r="B13" s="724">
        <v>1400</v>
      </c>
      <c r="C13" s="728"/>
      <c r="D13" s="729"/>
      <c r="E13" s="729"/>
      <c r="F13" s="729"/>
      <c r="G13" s="729"/>
      <c r="H13" s="729"/>
      <c r="I13" s="730"/>
      <c r="J13" s="731"/>
      <c r="K13" s="499">
        <f t="shared" si="0"/>
        <v>0</v>
      </c>
    </row>
    <row r="14" spans="1:11" ht="12">
      <c r="A14" s="723" t="s">
        <v>299</v>
      </c>
      <c r="B14" s="724">
        <v>1500</v>
      </c>
      <c r="C14" s="728">
        <v>453200</v>
      </c>
      <c r="D14" s="729">
        <v>6200</v>
      </c>
      <c r="E14" s="729">
        <v>1800</v>
      </c>
      <c r="F14" s="729">
        <v>7200</v>
      </c>
      <c r="G14" s="729"/>
      <c r="H14" s="729"/>
      <c r="I14" s="730"/>
      <c r="J14" s="731"/>
      <c r="K14" s="499">
        <f t="shared" si="0"/>
        <v>468400</v>
      </c>
    </row>
    <row r="15" spans="1:11" ht="12">
      <c r="A15" s="723" t="s">
        <v>300</v>
      </c>
      <c r="B15" s="724">
        <v>1600</v>
      </c>
      <c r="C15" s="728">
        <v>176400</v>
      </c>
      <c r="D15" s="729">
        <v>2100</v>
      </c>
      <c r="E15" s="729"/>
      <c r="F15" s="729">
        <v>3300</v>
      </c>
      <c r="G15" s="729"/>
      <c r="H15" s="729">
        <v>0</v>
      </c>
      <c r="I15" s="730"/>
      <c r="J15" s="731"/>
      <c r="K15" s="499">
        <f t="shared" si="0"/>
        <v>181800</v>
      </c>
    </row>
    <row r="16" spans="1:11" ht="12">
      <c r="A16" s="723" t="s">
        <v>136</v>
      </c>
      <c r="B16" s="724">
        <v>1650</v>
      </c>
      <c r="C16" s="728"/>
      <c r="D16" s="729"/>
      <c r="E16" s="729"/>
      <c r="F16" s="729"/>
      <c r="G16" s="729"/>
      <c r="H16" s="729"/>
      <c r="I16" s="730"/>
      <c r="J16" s="731"/>
      <c r="K16" s="499">
        <f t="shared" si="0"/>
        <v>0</v>
      </c>
    </row>
    <row r="17" spans="1:11" ht="12">
      <c r="A17" s="723" t="s">
        <v>320</v>
      </c>
      <c r="B17" s="724">
        <v>1700</v>
      </c>
      <c r="C17" s="728"/>
      <c r="D17" s="728"/>
      <c r="E17" s="728"/>
      <c r="F17" s="728"/>
      <c r="G17" s="728"/>
      <c r="H17" s="728"/>
      <c r="I17" s="728"/>
      <c r="J17" s="728"/>
      <c r="K17" s="499">
        <f t="shared" si="0"/>
        <v>0</v>
      </c>
    </row>
    <row r="18" spans="1:11" s="712" customFormat="1" ht="12">
      <c r="A18" s="723" t="s">
        <v>137</v>
      </c>
      <c r="B18" s="724">
        <v>1800</v>
      </c>
      <c r="C18" s="728">
        <v>891600</v>
      </c>
      <c r="D18" s="729">
        <v>290200</v>
      </c>
      <c r="E18" s="729">
        <v>7200</v>
      </c>
      <c r="F18" s="729">
        <v>1200</v>
      </c>
      <c r="G18" s="729"/>
      <c r="H18" s="729">
        <v>400</v>
      </c>
      <c r="I18" s="730"/>
      <c r="J18" s="731"/>
      <c r="K18" s="499">
        <f t="shared" si="0"/>
        <v>1190600</v>
      </c>
    </row>
    <row r="19" spans="1:11" s="712" customFormat="1" ht="12">
      <c r="A19" s="723" t="s">
        <v>152</v>
      </c>
      <c r="B19" s="724">
        <v>1900</v>
      </c>
      <c r="C19" s="728"/>
      <c r="D19" s="729"/>
      <c r="E19" s="729"/>
      <c r="F19" s="729"/>
      <c r="G19" s="729"/>
      <c r="H19" s="729"/>
      <c r="I19" s="730"/>
      <c r="J19" s="731"/>
      <c r="K19" s="499">
        <f t="shared" si="0"/>
        <v>0</v>
      </c>
    </row>
    <row r="20" spans="1:11" s="712" customFormat="1" ht="12">
      <c r="A20" s="723" t="s">
        <v>139</v>
      </c>
      <c r="B20" s="724">
        <v>1910</v>
      </c>
      <c r="C20" s="725"/>
      <c r="D20" s="726"/>
      <c r="E20" s="726"/>
      <c r="F20" s="726"/>
      <c r="G20" s="726"/>
      <c r="H20" s="732"/>
      <c r="I20" s="733"/>
      <c r="J20" s="726"/>
      <c r="K20" s="499">
        <f t="shared" si="0"/>
        <v>0</v>
      </c>
    </row>
    <row r="21" spans="1:11" s="712" customFormat="1" ht="12">
      <c r="A21" s="723" t="s">
        <v>140</v>
      </c>
      <c r="B21" s="724">
        <v>1911</v>
      </c>
      <c r="C21" s="734"/>
      <c r="D21" s="735"/>
      <c r="E21" s="735"/>
      <c r="F21" s="735"/>
      <c r="G21" s="735"/>
      <c r="H21" s="732"/>
      <c r="I21" s="736"/>
      <c r="J21" s="735"/>
      <c r="K21" s="499">
        <f t="shared" si="0"/>
        <v>0</v>
      </c>
    </row>
    <row r="22" spans="1:11" s="712" customFormat="1" ht="12">
      <c r="A22" s="723" t="s">
        <v>141</v>
      </c>
      <c r="B22" s="724">
        <v>1912</v>
      </c>
      <c r="C22" s="734"/>
      <c r="D22" s="735"/>
      <c r="E22" s="735"/>
      <c r="F22" s="735"/>
      <c r="G22" s="735"/>
      <c r="H22" s="732"/>
      <c r="I22" s="736"/>
      <c r="J22" s="735"/>
      <c r="K22" s="499">
        <f t="shared" si="0"/>
        <v>0</v>
      </c>
    </row>
    <row r="23" spans="1:11" s="712" customFormat="1" ht="12">
      <c r="A23" s="723" t="s">
        <v>142</v>
      </c>
      <c r="B23" s="724">
        <v>1913</v>
      </c>
      <c r="C23" s="734"/>
      <c r="D23" s="735"/>
      <c r="E23" s="735"/>
      <c r="F23" s="735"/>
      <c r="G23" s="735"/>
      <c r="H23" s="732"/>
      <c r="I23" s="736"/>
      <c r="J23" s="735"/>
      <c r="K23" s="499">
        <f t="shared" si="0"/>
        <v>0</v>
      </c>
    </row>
    <row r="24" spans="1:11" s="712" customFormat="1" ht="12">
      <c r="A24" s="723" t="s">
        <v>143</v>
      </c>
      <c r="B24" s="724">
        <v>1914</v>
      </c>
      <c r="C24" s="734"/>
      <c r="D24" s="735"/>
      <c r="E24" s="735"/>
      <c r="F24" s="735"/>
      <c r="G24" s="735"/>
      <c r="H24" s="732"/>
      <c r="I24" s="736"/>
      <c r="J24" s="735"/>
      <c r="K24" s="499">
        <f t="shared" si="0"/>
        <v>0</v>
      </c>
    </row>
    <row r="25" spans="1:11" s="712" customFormat="1" ht="12">
      <c r="A25" s="723" t="s">
        <v>144</v>
      </c>
      <c r="B25" s="724">
        <v>1915</v>
      </c>
      <c r="C25" s="734"/>
      <c r="D25" s="735"/>
      <c r="E25" s="735"/>
      <c r="F25" s="735"/>
      <c r="G25" s="735"/>
      <c r="H25" s="732"/>
      <c r="I25" s="736"/>
      <c r="J25" s="735"/>
      <c r="K25" s="499">
        <f t="shared" si="0"/>
        <v>0</v>
      </c>
    </row>
    <row r="26" spans="1:11" s="712" customFormat="1" ht="12">
      <c r="A26" s="723" t="s">
        <v>328</v>
      </c>
      <c r="B26" s="724">
        <v>1916</v>
      </c>
      <c r="C26" s="734"/>
      <c r="D26" s="735"/>
      <c r="E26" s="735"/>
      <c r="F26" s="735"/>
      <c r="G26" s="735"/>
      <c r="H26" s="732"/>
      <c r="I26" s="736"/>
      <c r="J26" s="735"/>
      <c r="K26" s="499">
        <f t="shared" si="0"/>
        <v>0</v>
      </c>
    </row>
    <row r="27" spans="1:11" s="712" customFormat="1" ht="12">
      <c r="A27" s="723" t="s">
        <v>329</v>
      </c>
      <c r="B27" s="724">
        <v>1917</v>
      </c>
      <c r="C27" s="734"/>
      <c r="D27" s="735"/>
      <c r="E27" s="735"/>
      <c r="F27" s="735"/>
      <c r="G27" s="735"/>
      <c r="H27" s="732"/>
      <c r="I27" s="736"/>
      <c r="J27" s="735"/>
      <c r="K27" s="499">
        <f t="shared" si="0"/>
        <v>0</v>
      </c>
    </row>
    <row r="28" spans="1:11" s="712" customFormat="1" ht="12">
      <c r="A28" s="723" t="s">
        <v>330</v>
      </c>
      <c r="B28" s="724">
        <v>1918</v>
      </c>
      <c r="C28" s="734"/>
      <c r="D28" s="735"/>
      <c r="E28" s="735"/>
      <c r="F28" s="735"/>
      <c r="G28" s="735"/>
      <c r="H28" s="732"/>
      <c r="I28" s="736"/>
      <c r="J28" s="735"/>
      <c r="K28" s="499">
        <f t="shared" si="0"/>
        <v>0</v>
      </c>
    </row>
    <row r="29" spans="1:11" s="712" customFormat="1" ht="12">
      <c r="A29" s="723" t="s">
        <v>331</v>
      </c>
      <c r="B29" s="724">
        <v>1919</v>
      </c>
      <c r="C29" s="734"/>
      <c r="D29" s="735"/>
      <c r="E29" s="735"/>
      <c r="F29" s="735"/>
      <c r="G29" s="735"/>
      <c r="H29" s="732"/>
      <c r="I29" s="736"/>
      <c r="J29" s="735"/>
      <c r="K29" s="499">
        <f t="shared" si="0"/>
        <v>0</v>
      </c>
    </row>
    <row r="30" spans="1:11" s="712" customFormat="1" ht="12">
      <c r="A30" s="723" t="s">
        <v>332</v>
      </c>
      <c r="B30" s="737">
        <v>1920</v>
      </c>
      <c r="C30" s="734"/>
      <c r="D30" s="735"/>
      <c r="E30" s="735"/>
      <c r="F30" s="735"/>
      <c r="G30" s="735"/>
      <c r="H30" s="732"/>
      <c r="I30" s="736"/>
      <c r="J30" s="735"/>
      <c r="K30" s="499">
        <f t="shared" si="0"/>
        <v>0</v>
      </c>
    </row>
    <row r="31" spans="1:11" s="712" customFormat="1" ht="12">
      <c r="A31" s="723" t="s">
        <v>333</v>
      </c>
      <c r="B31" s="737">
        <v>1921</v>
      </c>
      <c r="C31" s="734"/>
      <c r="D31" s="735"/>
      <c r="E31" s="735"/>
      <c r="F31" s="735"/>
      <c r="G31" s="735"/>
      <c r="H31" s="732"/>
      <c r="I31" s="736"/>
      <c r="J31" s="735"/>
      <c r="K31" s="499">
        <f t="shared" si="0"/>
        <v>0</v>
      </c>
    </row>
    <row r="32" spans="1:11" s="712" customFormat="1" ht="12">
      <c r="A32" s="738" t="s">
        <v>146</v>
      </c>
      <c r="B32" s="739">
        <v>1922</v>
      </c>
      <c r="C32" s="740"/>
      <c r="D32" s="741"/>
      <c r="E32" s="741"/>
      <c r="F32" s="741"/>
      <c r="G32" s="741"/>
      <c r="H32" s="732"/>
      <c r="I32" s="742"/>
      <c r="J32" s="741"/>
      <c r="K32" s="499">
        <f t="shared" si="0"/>
        <v>0</v>
      </c>
    </row>
    <row r="33" spans="1:12" ht="15" thickBot="1">
      <c r="A33" s="743" t="s">
        <v>792</v>
      </c>
      <c r="B33" s="744">
        <v>1000</v>
      </c>
      <c r="C33" s="676">
        <f>SUM(C5:C32)</f>
        <v>18481800</v>
      </c>
      <c r="D33" s="676">
        <f t="shared" ref="D33:J33" si="1">SUM(D5:D32)</f>
        <v>5819200</v>
      </c>
      <c r="E33" s="676">
        <f t="shared" si="1"/>
        <v>213400</v>
      </c>
      <c r="F33" s="676">
        <f t="shared" si="1"/>
        <v>337100</v>
      </c>
      <c r="G33" s="676">
        <f t="shared" si="1"/>
        <v>34000</v>
      </c>
      <c r="H33" s="676">
        <f t="shared" si="1"/>
        <v>8400</v>
      </c>
      <c r="I33" s="676">
        <f t="shared" si="1"/>
        <v>31400</v>
      </c>
      <c r="J33" s="676">
        <f t="shared" si="1"/>
        <v>0</v>
      </c>
      <c r="K33" s="676">
        <f t="shared" si="0"/>
        <v>24925300</v>
      </c>
      <c r="L33" s="745"/>
    </row>
    <row r="34" spans="1:12" s="1296" customFormat="1" ht="15.75" customHeight="1" thickTop="1">
      <c r="A34" s="1294" t="s">
        <v>177</v>
      </c>
      <c r="B34" s="1295">
        <v>2000</v>
      </c>
      <c r="C34" s="746"/>
      <c r="D34" s="747"/>
      <c r="E34" s="747"/>
      <c r="F34" s="747"/>
      <c r="G34" s="747"/>
      <c r="H34" s="747"/>
      <c r="I34" s="747"/>
      <c r="J34" s="747"/>
      <c r="K34" s="748"/>
    </row>
    <row r="35" spans="1:12" s="1296" customFormat="1" ht="15.75" customHeight="1">
      <c r="A35" s="1297" t="s">
        <v>251</v>
      </c>
      <c r="B35" s="1298">
        <v>2100</v>
      </c>
      <c r="C35" s="749"/>
      <c r="D35" s="750"/>
      <c r="E35" s="750"/>
      <c r="F35" s="750"/>
      <c r="G35" s="750"/>
      <c r="H35" s="750"/>
      <c r="I35" s="750"/>
      <c r="J35" s="750"/>
      <c r="K35" s="751"/>
    </row>
    <row r="36" spans="1:12" ht="12">
      <c r="A36" s="752" t="s">
        <v>154</v>
      </c>
      <c r="B36" s="724">
        <v>2110</v>
      </c>
      <c r="C36" s="731">
        <v>726100</v>
      </c>
      <c r="D36" s="731">
        <v>220700</v>
      </c>
      <c r="E36" s="731">
        <v>0</v>
      </c>
      <c r="F36" s="731"/>
      <c r="G36" s="731"/>
      <c r="H36" s="731"/>
      <c r="I36" s="753"/>
      <c r="J36" s="753"/>
      <c r="K36" s="499">
        <f t="shared" ref="K36:K41" si="2">SUM(C36:J36)</f>
        <v>946800</v>
      </c>
    </row>
    <row r="37" spans="1:12" ht="12">
      <c r="A37" s="754" t="s">
        <v>155</v>
      </c>
      <c r="B37" s="724">
        <v>2120</v>
      </c>
      <c r="C37" s="731">
        <v>146800</v>
      </c>
      <c r="D37" s="731">
        <v>20300</v>
      </c>
      <c r="E37" s="731">
        <v>0</v>
      </c>
      <c r="F37" s="731"/>
      <c r="G37" s="731"/>
      <c r="H37" s="731"/>
      <c r="I37" s="753"/>
      <c r="J37" s="753"/>
      <c r="K37" s="499">
        <f t="shared" si="2"/>
        <v>167100</v>
      </c>
    </row>
    <row r="38" spans="1:12" ht="12">
      <c r="A38" s="754" t="s">
        <v>156</v>
      </c>
      <c r="B38" s="724">
        <v>2130</v>
      </c>
      <c r="C38" s="731">
        <v>259200</v>
      </c>
      <c r="D38" s="731">
        <v>81200</v>
      </c>
      <c r="E38" s="731">
        <v>59900</v>
      </c>
      <c r="F38" s="731">
        <v>5900</v>
      </c>
      <c r="G38" s="731"/>
      <c r="H38" s="731"/>
      <c r="I38" s="753">
        <v>0</v>
      </c>
      <c r="J38" s="753"/>
      <c r="K38" s="499">
        <f t="shared" si="2"/>
        <v>406200</v>
      </c>
    </row>
    <row r="39" spans="1:12" ht="12">
      <c r="A39" s="754" t="s">
        <v>157</v>
      </c>
      <c r="B39" s="724">
        <v>2140</v>
      </c>
      <c r="C39" s="731">
        <v>283800</v>
      </c>
      <c r="D39" s="731">
        <v>102900</v>
      </c>
      <c r="E39" s="731">
        <v>30600</v>
      </c>
      <c r="F39" s="731"/>
      <c r="G39" s="731"/>
      <c r="H39" s="731">
        <v>0</v>
      </c>
      <c r="I39" s="753"/>
      <c r="J39" s="753"/>
      <c r="K39" s="499">
        <f t="shared" si="2"/>
        <v>417300</v>
      </c>
    </row>
    <row r="40" spans="1:12" s="759" customFormat="1" ht="14">
      <c r="A40" s="755" t="s">
        <v>413</v>
      </c>
      <c r="B40" s="756">
        <v>2150</v>
      </c>
      <c r="C40" s="757">
        <v>659400</v>
      </c>
      <c r="D40" s="757">
        <v>184700</v>
      </c>
      <c r="E40" s="757">
        <v>0</v>
      </c>
      <c r="F40" s="757"/>
      <c r="G40" s="757"/>
      <c r="H40" s="758"/>
      <c r="I40" s="668">
        <v>0</v>
      </c>
      <c r="J40" s="668"/>
      <c r="K40" s="499">
        <f t="shared" si="2"/>
        <v>844100</v>
      </c>
    </row>
    <row r="41" spans="1:12" s="759" customFormat="1" ht="14">
      <c r="A41" s="760" t="s">
        <v>473</v>
      </c>
      <c r="B41" s="761">
        <v>2190</v>
      </c>
      <c r="C41" s="757">
        <v>290500</v>
      </c>
      <c r="D41" s="757">
        <v>64000</v>
      </c>
      <c r="E41" s="757">
        <v>0</v>
      </c>
      <c r="F41" s="757">
        <v>3300</v>
      </c>
      <c r="G41" s="757"/>
      <c r="H41" s="758"/>
      <c r="I41" s="668"/>
      <c r="J41" s="668"/>
      <c r="K41" s="499">
        <f t="shared" si="2"/>
        <v>357800</v>
      </c>
    </row>
    <row r="42" spans="1:12" ht="13" thickBot="1">
      <c r="A42" s="762" t="s">
        <v>581</v>
      </c>
      <c r="B42" s="763">
        <v>2100</v>
      </c>
      <c r="C42" s="505">
        <f>SUM(C36:C41)</f>
        <v>2365800</v>
      </c>
      <c r="D42" s="505">
        <f t="shared" ref="D42:K42" si="3">SUM(D36:D41)</f>
        <v>673800</v>
      </c>
      <c r="E42" s="505">
        <f t="shared" si="3"/>
        <v>90500</v>
      </c>
      <c r="F42" s="505">
        <f t="shared" si="3"/>
        <v>9200</v>
      </c>
      <c r="G42" s="505">
        <f t="shared" si="3"/>
        <v>0</v>
      </c>
      <c r="H42" s="505">
        <f t="shared" si="3"/>
        <v>0</v>
      </c>
      <c r="I42" s="505">
        <f t="shared" si="3"/>
        <v>0</v>
      </c>
      <c r="J42" s="505">
        <f t="shared" si="3"/>
        <v>0</v>
      </c>
      <c r="K42" s="505">
        <f t="shared" si="3"/>
        <v>3139300</v>
      </c>
      <c r="L42" s="745"/>
    </row>
    <row r="43" spans="1:12" s="1296" customFormat="1" ht="15.75" customHeight="1" thickTop="1">
      <c r="A43" s="1299" t="s">
        <v>253</v>
      </c>
      <c r="B43" s="1300">
        <v>2200</v>
      </c>
      <c r="C43" s="764"/>
      <c r="D43" s="765"/>
      <c r="E43" s="765"/>
      <c r="F43" s="765"/>
      <c r="G43" s="765"/>
      <c r="H43" s="765"/>
      <c r="I43" s="765"/>
      <c r="J43" s="765"/>
      <c r="K43" s="518"/>
    </row>
    <row r="44" spans="1:12" ht="12">
      <c r="A44" s="766" t="s">
        <v>294</v>
      </c>
      <c r="B44" s="767">
        <v>2210</v>
      </c>
      <c r="C44" s="757">
        <v>213800</v>
      </c>
      <c r="D44" s="757">
        <v>56200</v>
      </c>
      <c r="E44" s="757">
        <v>141000</v>
      </c>
      <c r="F44" s="757">
        <v>39100</v>
      </c>
      <c r="G44" s="757"/>
      <c r="H44" s="758">
        <v>4300</v>
      </c>
      <c r="I44" s="668"/>
      <c r="J44" s="668"/>
      <c r="K44" s="499">
        <f>SUM(C44:J44)</f>
        <v>454400</v>
      </c>
    </row>
    <row r="45" spans="1:12" ht="12">
      <c r="A45" s="766" t="s">
        <v>295</v>
      </c>
      <c r="B45" s="767">
        <v>2220</v>
      </c>
      <c r="C45" s="757">
        <v>888600</v>
      </c>
      <c r="D45" s="757">
        <v>275600</v>
      </c>
      <c r="E45" s="757">
        <v>14400</v>
      </c>
      <c r="F45" s="757">
        <v>71100</v>
      </c>
      <c r="G45" s="757">
        <v>593400</v>
      </c>
      <c r="H45" s="758"/>
      <c r="I45" s="668">
        <v>30000</v>
      </c>
      <c r="J45" s="668"/>
      <c r="K45" s="499">
        <f>SUM(C45:J45)</f>
        <v>1873100</v>
      </c>
    </row>
    <row r="46" spans="1:12" ht="12">
      <c r="A46" s="766" t="s">
        <v>296</v>
      </c>
      <c r="B46" s="767">
        <v>2230</v>
      </c>
      <c r="C46" s="757"/>
      <c r="D46" s="757"/>
      <c r="E46" s="757">
        <v>48400</v>
      </c>
      <c r="F46" s="757">
        <v>6600</v>
      </c>
      <c r="G46" s="757"/>
      <c r="H46" s="758"/>
      <c r="I46" s="668"/>
      <c r="J46" s="668"/>
      <c r="K46" s="499">
        <f>SUM(C46:J46)</f>
        <v>55000</v>
      </c>
    </row>
    <row r="47" spans="1:12" ht="13" thickBot="1">
      <c r="A47" s="762" t="s">
        <v>582</v>
      </c>
      <c r="B47" s="768">
        <v>2200</v>
      </c>
      <c r="C47" s="505">
        <f>SUM(C44:C46)</f>
        <v>1102400</v>
      </c>
      <c r="D47" s="505">
        <f t="shared" ref="D47:K47" si="4">SUM(D44:D46)</f>
        <v>331800</v>
      </c>
      <c r="E47" s="505">
        <f t="shared" si="4"/>
        <v>203800</v>
      </c>
      <c r="F47" s="505">
        <f t="shared" si="4"/>
        <v>116800</v>
      </c>
      <c r="G47" s="505">
        <f t="shared" si="4"/>
        <v>593400</v>
      </c>
      <c r="H47" s="505">
        <f t="shared" si="4"/>
        <v>4300</v>
      </c>
      <c r="I47" s="505">
        <f t="shared" si="4"/>
        <v>30000</v>
      </c>
      <c r="J47" s="505">
        <f t="shared" si="4"/>
        <v>0</v>
      </c>
      <c r="K47" s="505">
        <f t="shared" si="4"/>
        <v>2382500</v>
      </c>
      <c r="L47" s="745"/>
    </row>
    <row r="48" spans="1:12" s="1296" customFormat="1" ht="15.75" customHeight="1" thickTop="1">
      <c r="A48" s="1301" t="s">
        <v>193</v>
      </c>
      <c r="B48" s="1302">
        <v>2300</v>
      </c>
      <c r="C48" s="764"/>
      <c r="D48" s="765"/>
      <c r="E48" s="765"/>
      <c r="F48" s="765"/>
      <c r="G48" s="765"/>
      <c r="H48" s="765"/>
      <c r="I48" s="765"/>
      <c r="J48" s="765"/>
      <c r="K48" s="769"/>
    </row>
    <row r="49" spans="1:12" ht="12">
      <c r="A49" s="766" t="s">
        <v>336</v>
      </c>
      <c r="B49" s="767">
        <v>2310</v>
      </c>
      <c r="C49" s="757"/>
      <c r="D49" s="757">
        <v>4400</v>
      </c>
      <c r="E49" s="757">
        <v>151100</v>
      </c>
      <c r="F49" s="757">
        <v>1900</v>
      </c>
      <c r="G49" s="757"/>
      <c r="H49" s="757">
        <v>4600</v>
      </c>
      <c r="I49" s="668"/>
      <c r="J49" s="668"/>
      <c r="K49" s="499">
        <f>SUM(C49:J49)</f>
        <v>162000</v>
      </c>
    </row>
    <row r="50" spans="1:12" ht="12">
      <c r="A50" s="766" t="s">
        <v>337</v>
      </c>
      <c r="B50" s="767">
        <v>2320</v>
      </c>
      <c r="C50" s="757">
        <v>232900</v>
      </c>
      <c r="D50" s="757">
        <v>83700</v>
      </c>
      <c r="E50" s="757">
        <v>13800</v>
      </c>
      <c r="F50" s="757">
        <v>22200</v>
      </c>
      <c r="G50" s="757">
        <v>3500</v>
      </c>
      <c r="H50" s="757">
        <v>61700</v>
      </c>
      <c r="I50" s="668"/>
      <c r="J50" s="668"/>
      <c r="K50" s="499">
        <f>SUM(C50:J50)</f>
        <v>417800</v>
      </c>
    </row>
    <row r="51" spans="1:12" ht="12">
      <c r="A51" s="766" t="s">
        <v>588</v>
      </c>
      <c r="B51" s="767">
        <v>2330</v>
      </c>
      <c r="C51" s="668">
        <v>85000</v>
      </c>
      <c r="D51" s="668">
        <v>28500</v>
      </c>
      <c r="E51" s="668"/>
      <c r="F51" s="668"/>
      <c r="G51" s="668"/>
      <c r="H51" s="668"/>
      <c r="I51" s="668"/>
      <c r="J51" s="668"/>
      <c r="K51" s="499">
        <f>SUM(C51:J51)</f>
        <v>113500</v>
      </c>
    </row>
    <row r="52" spans="1:12" ht="24">
      <c r="A52" s="770" t="s">
        <v>167</v>
      </c>
      <c r="B52" s="771" t="s">
        <v>145</v>
      </c>
      <c r="C52" s="672"/>
      <c r="D52" s="672"/>
      <c r="E52" s="672"/>
      <c r="F52" s="672"/>
      <c r="G52" s="672"/>
      <c r="H52" s="672"/>
      <c r="I52" s="672"/>
      <c r="J52" s="672"/>
      <c r="K52" s="772">
        <f>SUM(C52:J52)</f>
        <v>0</v>
      </c>
    </row>
    <row r="53" spans="1:12" ht="13" thickBot="1">
      <c r="A53" s="762" t="s">
        <v>583</v>
      </c>
      <c r="B53" s="773">
        <v>2300</v>
      </c>
      <c r="C53" s="505">
        <f>SUM(C49:C52)</f>
        <v>317900</v>
      </c>
      <c r="D53" s="505">
        <f t="shared" ref="D53:K53" si="5">SUM(D49:D52)</f>
        <v>116600</v>
      </c>
      <c r="E53" s="505">
        <f t="shared" si="5"/>
        <v>164900</v>
      </c>
      <c r="F53" s="505">
        <f t="shared" si="5"/>
        <v>24100</v>
      </c>
      <c r="G53" s="505">
        <f t="shared" si="5"/>
        <v>3500</v>
      </c>
      <c r="H53" s="505">
        <f t="shared" si="5"/>
        <v>66300</v>
      </c>
      <c r="I53" s="505">
        <f t="shared" si="5"/>
        <v>0</v>
      </c>
      <c r="J53" s="505">
        <f t="shared" si="5"/>
        <v>0</v>
      </c>
      <c r="K53" s="505">
        <f t="shared" si="5"/>
        <v>693300</v>
      </c>
      <c r="L53" s="745"/>
    </row>
    <row r="54" spans="1:12" s="1296" customFormat="1" ht="15.75" customHeight="1" thickTop="1">
      <c r="A54" s="1299" t="s">
        <v>199</v>
      </c>
      <c r="B54" s="1300">
        <v>2400</v>
      </c>
      <c r="C54" s="764"/>
      <c r="D54" s="765"/>
      <c r="E54" s="765"/>
      <c r="F54" s="765"/>
      <c r="G54" s="765"/>
      <c r="H54" s="765"/>
      <c r="I54" s="765"/>
      <c r="J54" s="765"/>
      <c r="K54" s="769"/>
    </row>
    <row r="55" spans="1:12" ht="12">
      <c r="A55" s="766" t="s">
        <v>589</v>
      </c>
      <c r="B55" s="767">
        <v>2410</v>
      </c>
      <c r="C55" s="757">
        <v>1199700</v>
      </c>
      <c r="D55" s="757">
        <v>380200</v>
      </c>
      <c r="E55" s="757">
        <v>97600</v>
      </c>
      <c r="F55" s="757">
        <v>0</v>
      </c>
      <c r="G55" s="757"/>
      <c r="H55" s="757">
        <v>11800</v>
      </c>
      <c r="I55" s="668"/>
      <c r="J55" s="668"/>
      <c r="K55" s="499">
        <f>SUM(C55:J55)</f>
        <v>1689300</v>
      </c>
    </row>
    <row r="56" spans="1:12" ht="12">
      <c r="A56" s="774" t="s">
        <v>793</v>
      </c>
      <c r="B56" s="775">
        <v>2490</v>
      </c>
      <c r="C56" s="757"/>
      <c r="D56" s="757"/>
      <c r="E56" s="757"/>
      <c r="F56" s="757"/>
      <c r="G56" s="757"/>
      <c r="H56" s="757"/>
      <c r="I56" s="668"/>
      <c r="J56" s="668"/>
      <c r="K56" s="499">
        <f>SUM(C56:J56)</f>
        <v>0</v>
      </c>
    </row>
    <row r="57" spans="1:12" ht="13" thickBot="1">
      <c r="A57" s="762" t="s">
        <v>584</v>
      </c>
      <c r="B57" s="776">
        <v>2400</v>
      </c>
      <c r="C57" s="505">
        <f>SUM(C55:C56)</f>
        <v>1199700</v>
      </c>
      <c r="D57" s="505">
        <f t="shared" ref="D57:J57" si="6">SUM(D55:D56)</f>
        <v>380200</v>
      </c>
      <c r="E57" s="505">
        <f t="shared" si="6"/>
        <v>97600</v>
      </c>
      <c r="F57" s="505">
        <f t="shared" si="6"/>
        <v>0</v>
      </c>
      <c r="G57" s="505">
        <f t="shared" si="6"/>
        <v>0</v>
      </c>
      <c r="H57" s="505">
        <f t="shared" si="6"/>
        <v>11800</v>
      </c>
      <c r="I57" s="505">
        <f t="shared" si="6"/>
        <v>0</v>
      </c>
      <c r="J57" s="505">
        <f t="shared" si="6"/>
        <v>0</v>
      </c>
      <c r="K57" s="676">
        <f>SUM(K55:K56)</f>
        <v>1689300</v>
      </c>
      <c r="L57" s="745"/>
    </row>
    <row r="58" spans="1:12" s="1296" customFormat="1" ht="15.75" customHeight="1" thickTop="1">
      <c r="A58" s="1299" t="s">
        <v>252</v>
      </c>
      <c r="B58" s="1303">
        <v>2500</v>
      </c>
      <c r="C58" s="764"/>
      <c r="D58" s="765"/>
      <c r="E58" s="765"/>
      <c r="F58" s="765"/>
      <c r="G58" s="765"/>
      <c r="H58" s="765"/>
      <c r="I58" s="765"/>
      <c r="J58" s="765"/>
      <c r="K58" s="769"/>
    </row>
    <row r="59" spans="1:12" ht="12">
      <c r="A59" s="777" t="s">
        <v>414</v>
      </c>
      <c r="B59" s="778">
        <v>2510</v>
      </c>
      <c r="C59" s="779">
        <v>261200</v>
      </c>
      <c r="D59" s="779">
        <v>62800</v>
      </c>
      <c r="E59" s="779">
        <v>49200</v>
      </c>
      <c r="F59" s="779">
        <v>9300</v>
      </c>
      <c r="G59" s="779">
        <v>2600</v>
      </c>
      <c r="H59" s="779">
        <v>1900</v>
      </c>
      <c r="I59" s="780">
        <v>0</v>
      </c>
      <c r="J59" s="780"/>
      <c r="K59" s="499">
        <f t="shared" ref="K59:K64" si="7">SUM(C59:J59)</f>
        <v>387000</v>
      </c>
    </row>
    <row r="60" spans="1:12" ht="12">
      <c r="A60" s="777" t="s">
        <v>415</v>
      </c>
      <c r="B60" s="778">
        <v>2520</v>
      </c>
      <c r="C60" s="779">
        <v>113800</v>
      </c>
      <c r="D60" s="779">
        <v>64200</v>
      </c>
      <c r="E60" s="779">
        <v>175300</v>
      </c>
      <c r="F60" s="779"/>
      <c r="G60" s="779"/>
      <c r="H60" s="779">
        <v>35400</v>
      </c>
      <c r="I60" s="780"/>
      <c r="J60" s="780"/>
      <c r="K60" s="499">
        <f t="shared" si="7"/>
        <v>388700</v>
      </c>
    </row>
    <row r="61" spans="1:12" ht="12">
      <c r="A61" s="777" t="s">
        <v>416</v>
      </c>
      <c r="B61" s="778">
        <v>2540</v>
      </c>
      <c r="C61" s="779"/>
      <c r="D61" s="779"/>
      <c r="E61" s="779"/>
      <c r="F61" s="779"/>
      <c r="G61" s="779"/>
      <c r="H61" s="779"/>
      <c r="I61" s="780"/>
      <c r="J61" s="780"/>
      <c r="K61" s="499">
        <f t="shared" si="7"/>
        <v>0</v>
      </c>
    </row>
    <row r="62" spans="1:12" ht="12">
      <c r="A62" s="777" t="s">
        <v>417</v>
      </c>
      <c r="B62" s="778">
        <v>2550</v>
      </c>
      <c r="C62" s="779"/>
      <c r="D62" s="779"/>
      <c r="E62" s="779">
        <v>10400</v>
      </c>
      <c r="F62" s="779"/>
      <c r="G62" s="779"/>
      <c r="H62" s="779"/>
      <c r="I62" s="780"/>
      <c r="J62" s="780"/>
      <c r="K62" s="499">
        <f t="shared" si="7"/>
        <v>10400</v>
      </c>
    </row>
    <row r="63" spans="1:12" ht="12">
      <c r="A63" s="777" t="s">
        <v>418</v>
      </c>
      <c r="B63" s="778">
        <v>2560</v>
      </c>
      <c r="C63" s="779">
        <v>128000</v>
      </c>
      <c r="D63" s="779">
        <v>0</v>
      </c>
      <c r="E63" s="779">
        <v>5100</v>
      </c>
      <c r="F63" s="779">
        <v>591000</v>
      </c>
      <c r="G63" s="779"/>
      <c r="H63" s="779">
        <v>0</v>
      </c>
      <c r="I63" s="780"/>
      <c r="J63" s="780"/>
      <c r="K63" s="499">
        <f t="shared" si="7"/>
        <v>724100</v>
      </c>
    </row>
    <row r="64" spans="1:12" ht="12">
      <c r="A64" s="777" t="s">
        <v>419</v>
      </c>
      <c r="B64" s="778">
        <v>2570</v>
      </c>
      <c r="C64" s="779"/>
      <c r="D64" s="779"/>
      <c r="E64" s="779"/>
      <c r="F64" s="779"/>
      <c r="G64" s="779"/>
      <c r="H64" s="779"/>
      <c r="I64" s="780"/>
      <c r="J64" s="780"/>
      <c r="K64" s="499">
        <f t="shared" si="7"/>
        <v>0</v>
      </c>
    </row>
    <row r="65" spans="1:12" ht="13" thickBot="1">
      <c r="A65" s="781" t="s">
        <v>585</v>
      </c>
      <c r="B65" s="782">
        <v>2500</v>
      </c>
      <c r="C65" s="783">
        <f>SUM(C59:C64)</f>
        <v>503000</v>
      </c>
      <c r="D65" s="783">
        <f t="shared" ref="D65:K65" si="8">SUM(D59:D64)</f>
        <v>127000</v>
      </c>
      <c r="E65" s="783">
        <f t="shared" si="8"/>
        <v>240000</v>
      </c>
      <c r="F65" s="783">
        <f t="shared" si="8"/>
        <v>600300</v>
      </c>
      <c r="G65" s="783">
        <f t="shared" si="8"/>
        <v>2600</v>
      </c>
      <c r="H65" s="783">
        <f t="shared" si="8"/>
        <v>37300</v>
      </c>
      <c r="I65" s="783">
        <f t="shared" si="8"/>
        <v>0</v>
      </c>
      <c r="J65" s="783">
        <f t="shared" si="8"/>
        <v>0</v>
      </c>
      <c r="K65" s="783">
        <f t="shared" si="8"/>
        <v>1510200</v>
      </c>
      <c r="L65" s="745"/>
    </row>
    <row r="66" spans="1:12" s="1296" customFormat="1" ht="15.75" customHeight="1" thickTop="1">
      <c r="A66" s="1301" t="s">
        <v>200</v>
      </c>
      <c r="B66" s="1304" t="s">
        <v>872</v>
      </c>
      <c r="C66" s="784"/>
      <c r="D66" s="785"/>
      <c r="E66" s="785"/>
      <c r="F66" s="785"/>
      <c r="G66" s="785"/>
      <c r="H66" s="785"/>
      <c r="I66" s="785"/>
      <c r="J66" s="785"/>
      <c r="K66" s="786"/>
    </row>
    <row r="67" spans="1:12" ht="12">
      <c r="A67" s="777" t="s">
        <v>420</v>
      </c>
      <c r="B67" s="778">
        <v>2610</v>
      </c>
      <c r="C67" s="779"/>
      <c r="D67" s="779"/>
      <c r="E67" s="779"/>
      <c r="F67" s="779"/>
      <c r="G67" s="779"/>
      <c r="H67" s="787"/>
      <c r="I67" s="780"/>
      <c r="J67" s="780"/>
      <c r="K67" s="499">
        <f>SUM(C67:J67)</f>
        <v>0</v>
      </c>
    </row>
    <row r="68" spans="1:12" ht="12">
      <c r="A68" s="777" t="s">
        <v>471</v>
      </c>
      <c r="B68" s="778">
        <v>2620</v>
      </c>
      <c r="C68" s="779"/>
      <c r="D68" s="779"/>
      <c r="E68" s="779"/>
      <c r="F68" s="779"/>
      <c r="G68" s="779"/>
      <c r="H68" s="787"/>
      <c r="I68" s="780"/>
      <c r="J68" s="780"/>
      <c r="K68" s="499">
        <f t="shared" ref="K68:K75" si="9">SUM(C68:J68)</f>
        <v>0</v>
      </c>
    </row>
    <row r="69" spans="1:12" ht="12">
      <c r="A69" s="777" t="s">
        <v>522</v>
      </c>
      <c r="B69" s="778">
        <v>2630</v>
      </c>
      <c r="C69" s="780">
        <v>52000</v>
      </c>
      <c r="D69" s="780"/>
      <c r="E69" s="780">
        <v>21600</v>
      </c>
      <c r="F69" s="780">
        <v>9100</v>
      </c>
      <c r="G69" s="780"/>
      <c r="H69" s="788">
        <v>1900</v>
      </c>
      <c r="I69" s="780"/>
      <c r="J69" s="780"/>
      <c r="K69" s="499">
        <f t="shared" si="9"/>
        <v>84600</v>
      </c>
    </row>
    <row r="70" spans="1:12" ht="12">
      <c r="A70" s="777" t="s">
        <v>539</v>
      </c>
      <c r="B70" s="778">
        <v>2640</v>
      </c>
      <c r="C70" s="780"/>
      <c r="D70" s="780"/>
      <c r="E70" s="780"/>
      <c r="F70" s="780"/>
      <c r="G70" s="780"/>
      <c r="H70" s="788"/>
      <c r="I70" s="780"/>
      <c r="J70" s="780"/>
      <c r="K70" s="499">
        <f t="shared" si="9"/>
        <v>0</v>
      </c>
    </row>
    <row r="71" spans="1:12" ht="12">
      <c r="A71" s="777" t="s">
        <v>540</v>
      </c>
      <c r="B71" s="778">
        <v>2660</v>
      </c>
      <c r="C71" s="779"/>
      <c r="D71" s="779"/>
      <c r="E71" s="779">
        <v>10500</v>
      </c>
      <c r="F71" s="779"/>
      <c r="G71" s="779"/>
      <c r="H71" s="787"/>
      <c r="I71" s="780"/>
      <c r="J71" s="780"/>
      <c r="K71" s="499">
        <f t="shared" si="9"/>
        <v>10500</v>
      </c>
    </row>
    <row r="72" spans="1:12" ht="13" thickBot="1">
      <c r="A72" s="781" t="s">
        <v>586</v>
      </c>
      <c r="B72" s="789">
        <v>2600</v>
      </c>
      <c r="C72" s="790">
        <f>SUM(C67:C71)</f>
        <v>52000</v>
      </c>
      <c r="D72" s="790">
        <f t="shared" ref="D72:J72" si="10">SUM(D67:D71)</f>
        <v>0</v>
      </c>
      <c r="E72" s="790">
        <f t="shared" si="10"/>
        <v>32100</v>
      </c>
      <c r="F72" s="790">
        <f t="shared" si="10"/>
        <v>9100</v>
      </c>
      <c r="G72" s="790">
        <f t="shared" si="10"/>
        <v>0</v>
      </c>
      <c r="H72" s="790">
        <f t="shared" si="10"/>
        <v>1900</v>
      </c>
      <c r="I72" s="790">
        <f t="shared" si="10"/>
        <v>0</v>
      </c>
      <c r="J72" s="790">
        <f t="shared" si="10"/>
        <v>0</v>
      </c>
      <c r="K72" s="790">
        <f>SUM(K67:K71)</f>
        <v>95100</v>
      </c>
      <c r="L72" s="745"/>
    </row>
    <row r="73" spans="1:12" s="1296" customFormat="1" ht="15.75" customHeight="1" thickTop="1">
      <c r="A73" s="1305" t="s">
        <v>808</v>
      </c>
      <c r="B73" s="1306">
        <v>2900</v>
      </c>
      <c r="C73" s="791">
        <v>0</v>
      </c>
      <c r="D73" s="791">
        <v>0</v>
      </c>
      <c r="E73" s="791">
        <v>0</v>
      </c>
      <c r="F73" s="791">
        <v>0</v>
      </c>
      <c r="G73" s="791"/>
      <c r="H73" s="792">
        <v>0</v>
      </c>
      <c r="I73" s="793"/>
      <c r="J73" s="793"/>
      <c r="K73" s="794">
        <f t="shared" si="9"/>
        <v>0</v>
      </c>
    </row>
    <row r="74" spans="1:12" ht="13" thickBot="1">
      <c r="A74" s="781" t="s">
        <v>587</v>
      </c>
      <c r="B74" s="773">
        <v>2000</v>
      </c>
      <c r="C74" s="790">
        <f t="shared" ref="C74:J74" si="11">SUM(C42,C47,C53,C57,C65,C72,C73)</f>
        <v>5540800</v>
      </c>
      <c r="D74" s="790">
        <f t="shared" si="11"/>
        <v>1629400</v>
      </c>
      <c r="E74" s="790">
        <f t="shared" si="11"/>
        <v>828900</v>
      </c>
      <c r="F74" s="790">
        <f t="shared" si="11"/>
        <v>759500</v>
      </c>
      <c r="G74" s="790">
        <f t="shared" si="11"/>
        <v>599500</v>
      </c>
      <c r="H74" s="790">
        <f t="shared" si="11"/>
        <v>121600</v>
      </c>
      <c r="I74" s="790">
        <f t="shared" si="11"/>
        <v>30000</v>
      </c>
      <c r="J74" s="790">
        <f t="shared" si="11"/>
        <v>0</v>
      </c>
      <c r="K74" s="795">
        <f t="shared" si="9"/>
        <v>9509700</v>
      </c>
      <c r="L74" s="745"/>
    </row>
    <row r="75" spans="1:12" s="1296" customFormat="1" ht="14" thickTop="1" thickBot="1">
      <c r="A75" s="1307" t="s">
        <v>178</v>
      </c>
      <c r="B75" s="1308">
        <v>3000</v>
      </c>
      <c r="C75" s="796">
        <v>20200</v>
      </c>
      <c r="D75" s="796">
        <v>6200</v>
      </c>
      <c r="E75" s="796">
        <v>66200</v>
      </c>
      <c r="F75" s="796">
        <v>13500</v>
      </c>
      <c r="G75" s="796"/>
      <c r="H75" s="796"/>
      <c r="I75" s="797">
        <v>0</v>
      </c>
      <c r="J75" s="797"/>
      <c r="K75" s="677">
        <f t="shared" si="9"/>
        <v>106100</v>
      </c>
    </row>
    <row r="76" spans="1:12" ht="13" thickTop="1">
      <c r="A76" s="798" t="s">
        <v>703</v>
      </c>
      <c r="B76" s="799">
        <v>4000</v>
      </c>
      <c r="C76" s="800"/>
      <c r="D76" s="801"/>
      <c r="E76" s="801"/>
      <c r="F76" s="801"/>
      <c r="G76" s="801"/>
      <c r="H76" s="801"/>
      <c r="I76" s="801"/>
      <c r="J76" s="801"/>
      <c r="K76" s="802"/>
    </row>
    <row r="77" spans="1:12" s="1296" customFormat="1" ht="12">
      <c r="A77" s="1309" t="s">
        <v>702</v>
      </c>
      <c r="B77" s="1310">
        <v>4100</v>
      </c>
      <c r="C77" s="803"/>
      <c r="D77" s="804"/>
      <c r="E77" s="804"/>
      <c r="F77" s="804"/>
      <c r="G77" s="804"/>
      <c r="H77" s="804"/>
      <c r="I77" s="804"/>
      <c r="J77" s="804"/>
      <c r="K77" s="805"/>
    </row>
    <row r="78" spans="1:12" ht="12">
      <c r="A78" s="777" t="s">
        <v>598</v>
      </c>
      <c r="B78" s="778">
        <v>4110</v>
      </c>
      <c r="C78" s="806"/>
      <c r="D78" s="807"/>
      <c r="E78" s="808"/>
      <c r="F78" s="806"/>
      <c r="G78" s="807"/>
      <c r="H78" s="808"/>
      <c r="I78" s="806"/>
      <c r="J78" s="806"/>
      <c r="K78" s="722">
        <f t="shared" ref="K78:K83" si="12">SUM(C78:J78)</f>
        <v>0</v>
      </c>
    </row>
    <row r="79" spans="1:12" ht="12">
      <c r="A79" s="809" t="s">
        <v>259</v>
      </c>
      <c r="B79" s="810">
        <v>4120</v>
      </c>
      <c r="C79" s="811"/>
      <c r="D79" s="581"/>
      <c r="E79" s="812">
        <v>200700</v>
      </c>
      <c r="F79" s="581"/>
      <c r="G79" s="578"/>
      <c r="H79" s="813">
        <v>1680100</v>
      </c>
      <c r="I79" s="581"/>
      <c r="J79" s="581"/>
      <c r="K79" s="499">
        <f t="shared" si="12"/>
        <v>1880800</v>
      </c>
    </row>
    <row r="80" spans="1:12" ht="12">
      <c r="A80" s="814" t="s">
        <v>472</v>
      </c>
      <c r="B80" s="815">
        <v>4130</v>
      </c>
      <c r="C80" s="811"/>
      <c r="D80" s="581"/>
      <c r="E80" s="812"/>
      <c r="F80" s="581"/>
      <c r="G80" s="578"/>
      <c r="H80" s="813"/>
      <c r="I80" s="581"/>
      <c r="J80" s="581"/>
      <c r="K80" s="499">
        <f t="shared" si="12"/>
        <v>0</v>
      </c>
    </row>
    <row r="81" spans="1:12" ht="12">
      <c r="A81" s="814" t="s">
        <v>221</v>
      </c>
      <c r="B81" s="815">
        <v>4140</v>
      </c>
      <c r="C81" s="811"/>
      <c r="D81" s="581"/>
      <c r="E81" s="812"/>
      <c r="F81" s="581"/>
      <c r="G81" s="578"/>
      <c r="H81" s="813"/>
      <c r="I81" s="581"/>
      <c r="J81" s="581"/>
      <c r="K81" s="499">
        <f t="shared" si="12"/>
        <v>0</v>
      </c>
    </row>
    <row r="82" spans="1:12" ht="12">
      <c r="A82" s="814" t="s">
        <v>291</v>
      </c>
      <c r="B82" s="815">
        <v>4170</v>
      </c>
      <c r="C82" s="811"/>
      <c r="D82" s="581"/>
      <c r="E82" s="812"/>
      <c r="F82" s="581"/>
      <c r="G82" s="578"/>
      <c r="H82" s="813"/>
      <c r="I82" s="581"/>
      <c r="J82" s="581"/>
      <c r="K82" s="499">
        <f t="shared" si="12"/>
        <v>0</v>
      </c>
    </row>
    <row r="83" spans="1:12" ht="12">
      <c r="A83" s="816" t="s">
        <v>794</v>
      </c>
      <c r="B83" s="817">
        <v>4190</v>
      </c>
      <c r="C83" s="811"/>
      <c r="D83" s="581"/>
      <c r="E83" s="812"/>
      <c r="F83" s="581"/>
      <c r="G83" s="578"/>
      <c r="H83" s="813">
        <v>3100</v>
      </c>
      <c r="I83" s="581"/>
      <c r="J83" s="581"/>
      <c r="K83" s="499">
        <f t="shared" si="12"/>
        <v>3100</v>
      </c>
    </row>
    <row r="84" spans="1:12" ht="13" thickBot="1">
      <c r="A84" s="818" t="s">
        <v>707</v>
      </c>
      <c r="B84" s="819">
        <v>4100</v>
      </c>
      <c r="C84" s="811"/>
      <c r="D84" s="581"/>
      <c r="E84" s="820">
        <f>SUM(E78:E83)</f>
        <v>200700</v>
      </c>
      <c r="F84" s="581"/>
      <c r="G84" s="578"/>
      <c r="H84" s="602">
        <f>SUM(H78:H83)</f>
        <v>1683200</v>
      </c>
      <c r="I84" s="581"/>
      <c r="J84" s="581"/>
      <c r="K84" s="602">
        <f>SUM(K78:K83)</f>
        <v>1883900</v>
      </c>
      <c r="L84" s="745"/>
    </row>
    <row r="85" spans="1:12" ht="13" thickTop="1">
      <c r="A85" s="821" t="s">
        <v>279</v>
      </c>
      <c r="B85" s="822">
        <v>4210</v>
      </c>
      <c r="C85" s="811"/>
      <c r="D85" s="581"/>
      <c r="E85" s="581"/>
      <c r="F85" s="581"/>
      <c r="G85" s="578"/>
      <c r="H85" s="595"/>
      <c r="I85" s="581"/>
      <c r="J85" s="581"/>
      <c r="K85" s="722">
        <f>SUM(C85:J85)</f>
        <v>0</v>
      </c>
    </row>
    <row r="86" spans="1:12" ht="12">
      <c r="A86" s="823" t="s">
        <v>208</v>
      </c>
      <c r="B86" s="824">
        <v>4220</v>
      </c>
      <c r="C86" s="811"/>
      <c r="D86" s="581"/>
      <c r="E86" s="581"/>
      <c r="F86" s="581"/>
      <c r="G86" s="578"/>
      <c r="H86" s="592"/>
      <c r="I86" s="581"/>
      <c r="J86" s="581"/>
      <c r="K86" s="722">
        <f t="shared" ref="K86:K99" si="13">SUM(C86:J86)</f>
        <v>0</v>
      </c>
    </row>
    <row r="87" spans="1:12" ht="12">
      <c r="A87" s="825" t="s">
        <v>209</v>
      </c>
      <c r="B87" s="824">
        <v>4230</v>
      </c>
      <c r="C87" s="811"/>
      <c r="D87" s="581"/>
      <c r="E87" s="581"/>
      <c r="F87" s="581"/>
      <c r="G87" s="578"/>
      <c r="H87" s="592"/>
      <c r="I87" s="581"/>
      <c r="J87" s="581"/>
      <c r="K87" s="722">
        <f t="shared" si="13"/>
        <v>0</v>
      </c>
    </row>
    <row r="88" spans="1:12" ht="12">
      <c r="A88" s="823" t="s">
        <v>210</v>
      </c>
      <c r="B88" s="824">
        <v>4240</v>
      </c>
      <c r="C88" s="811"/>
      <c r="D88" s="581"/>
      <c r="E88" s="581"/>
      <c r="F88" s="581"/>
      <c r="G88" s="578"/>
      <c r="H88" s="592"/>
      <c r="I88" s="581"/>
      <c r="J88" s="581"/>
      <c r="K88" s="722">
        <f t="shared" si="13"/>
        <v>0</v>
      </c>
    </row>
    <row r="89" spans="1:12" ht="12">
      <c r="A89" s="823" t="s">
        <v>211</v>
      </c>
      <c r="B89" s="824">
        <v>4270</v>
      </c>
      <c r="C89" s="811"/>
      <c r="D89" s="581"/>
      <c r="E89" s="581"/>
      <c r="F89" s="581"/>
      <c r="G89" s="578"/>
      <c r="H89" s="592"/>
      <c r="I89" s="581"/>
      <c r="J89" s="581"/>
      <c r="K89" s="722">
        <f t="shared" si="13"/>
        <v>0</v>
      </c>
    </row>
    <row r="90" spans="1:12" ht="12">
      <c r="A90" s="823" t="s">
        <v>212</v>
      </c>
      <c r="B90" s="824">
        <v>4280</v>
      </c>
      <c r="C90" s="811"/>
      <c r="D90" s="581"/>
      <c r="E90" s="581"/>
      <c r="F90" s="581"/>
      <c r="G90" s="578"/>
      <c r="H90" s="592"/>
      <c r="I90" s="581"/>
      <c r="J90" s="581"/>
      <c r="K90" s="722">
        <f t="shared" si="13"/>
        <v>0</v>
      </c>
    </row>
    <row r="91" spans="1:12" ht="12">
      <c r="A91" s="825" t="s">
        <v>795</v>
      </c>
      <c r="B91" s="826">
        <v>4290</v>
      </c>
      <c r="C91" s="811"/>
      <c r="D91" s="581"/>
      <c r="E91" s="581"/>
      <c r="F91" s="581"/>
      <c r="G91" s="578"/>
      <c r="H91" s="592">
        <v>5300</v>
      </c>
      <c r="I91" s="581"/>
      <c r="J91" s="581"/>
      <c r="K91" s="722">
        <f t="shared" si="13"/>
        <v>5300</v>
      </c>
    </row>
    <row r="92" spans="1:12" ht="13" thickBot="1">
      <c r="A92" s="827" t="s">
        <v>730</v>
      </c>
      <c r="B92" s="819">
        <v>4200</v>
      </c>
      <c r="C92" s="811"/>
      <c r="D92" s="581"/>
      <c r="E92" s="581"/>
      <c r="F92" s="581"/>
      <c r="G92" s="578"/>
      <c r="H92" s="828">
        <f>SUM(H85:H91)</f>
        <v>5300</v>
      </c>
      <c r="I92" s="581"/>
      <c r="J92" s="581"/>
      <c r="K92" s="828">
        <f>SUM(K85:K91)</f>
        <v>5300</v>
      </c>
      <c r="L92" s="745"/>
    </row>
    <row r="93" spans="1:12" ht="13" thickTop="1">
      <c r="A93" s="829" t="s">
        <v>213</v>
      </c>
      <c r="B93" s="830">
        <v>4310</v>
      </c>
      <c r="C93" s="811"/>
      <c r="D93" s="581"/>
      <c r="E93" s="581"/>
      <c r="F93" s="581"/>
      <c r="G93" s="578"/>
      <c r="H93" s="592"/>
      <c r="I93" s="581"/>
      <c r="J93" s="581"/>
      <c r="K93" s="722">
        <f t="shared" si="13"/>
        <v>0</v>
      </c>
    </row>
    <row r="94" spans="1:12" ht="12">
      <c r="A94" s="814" t="s">
        <v>214</v>
      </c>
      <c r="B94" s="201">
        <v>4320</v>
      </c>
      <c r="C94" s="811"/>
      <c r="D94" s="581"/>
      <c r="E94" s="581"/>
      <c r="F94" s="581"/>
      <c r="G94" s="578"/>
      <c r="H94" s="592"/>
      <c r="I94" s="581"/>
      <c r="J94" s="581"/>
      <c r="K94" s="722">
        <f t="shared" si="13"/>
        <v>0</v>
      </c>
    </row>
    <row r="95" spans="1:12" ht="12">
      <c r="A95" s="814" t="s">
        <v>215</v>
      </c>
      <c r="B95" s="201">
        <v>4330</v>
      </c>
      <c r="C95" s="811"/>
      <c r="D95" s="581"/>
      <c r="E95" s="581"/>
      <c r="F95" s="581"/>
      <c r="G95" s="578"/>
      <c r="H95" s="592"/>
      <c r="I95" s="581"/>
      <c r="J95" s="581"/>
      <c r="K95" s="722">
        <f t="shared" si="13"/>
        <v>0</v>
      </c>
    </row>
    <row r="96" spans="1:12" ht="12">
      <c r="A96" s="814" t="s">
        <v>216</v>
      </c>
      <c r="B96" s="201">
        <v>4340</v>
      </c>
      <c r="C96" s="811"/>
      <c r="D96" s="581"/>
      <c r="E96" s="581"/>
      <c r="F96" s="581"/>
      <c r="G96" s="578"/>
      <c r="H96" s="592"/>
      <c r="I96" s="581"/>
      <c r="J96" s="581"/>
      <c r="K96" s="722">
        <f t="shared" si="13"/>
        <v>0</v>
      </c>
    </row>
    <row r="97" spans="1:12" ht="12">
      <c r="A97" s="814" t="s">
        <v>217</v>
      </c>
      <c r="B97" s="201">
        <v>4370</v>
      </c>
      <c r="C97" s="811"/>
      <c r="D97" s="581"/>
      <c r="E97" s="581"/>
      <c r="F97" s="581"/>
      <c r="G97" s="578"/>
      <c r="H97" s="592"/>
      <c r="I97" s="581"/>
      <c r="J97" s="581"/>
      <c r="K97" s="722">
        <f t="shared" si="13"/>
        <v>0</v>
      </c>
    </row>
    <row r="98" spans="1:12" ht="12">
      <c r="A98" s="814" t="s">
        <v>218</v>
      </c>
      <c r="B98" s="201">
        <v>4380</v>
      </c>
      <c r="C98" s="811"/>
      <c r="D98" s="581"/>
      <c r="E98" s="594"/>
      <c r="F98" s="581"/>
      <c r="G98" s="578"/>
      <c r="H98" s="592"/>
      <c r="I98" s="581"/>
      <c r="J98" s="581"/>
      <c r="K98" s="722">
        <f t="shared" si="13"/>
        <v>0</v>
      </c>
    </row>
    <row r="99" spans="1:12" ht="12">
      <c r="A99" s="814" t="s">
        <v>796</v>
      </c>
      <c r="B99" s="201">
        <v>4390</v>
      </c>
      <c r="C99" s="811"/>
      <c r="D99" s="581"/>
      <c r="E99" s="592"/>
      <c r="F99" s="581"/>
      <c r="G99" s="578"/>
      <c r="H99" s="592"/>
      <c r="I99" s="581"/>
      <c r="J99" s="581"/>
      <c r="K99" s="722">
        <f t="shared" si="13"/>
        <v>0</v>
      </c>
    </row>
    <row r="100" spans="1:12" ht="13" thickBot="1">
      <c r="A100" s="831" t="s">
        <v>731</v>
      </c>
      <c r="B100" s="776">
        <v>4300</v>
      </c>
      <c r="C100" s="811"/>
      <c r="D100" s="581"/>
      <c r="E100" s="602">
        <f>SUM(E93:E99)</f>
        <v>0</v>
      </c>
      <c r="F100" s="581"/>
      <c r="G100" s="578"/>
      <c r="H100" s="602">
        <f>SUM(H93:H99)</f>
        <v>0</v>
      </c>
      <c r="I100" s="581"/>
      <c r="J100" s="581"/>
      <c r="K100" s="602">
        <f>SUM(K93:K99)</f>
        <v>0</v>
      </c>
      <c r="L100" s="745"/>
    </row>
    <row r="101" spans="1:12" ht="13" thickTop="1">
      <c r="A101" s="832" t="s">
        <v>704</v>
      </c>
      <c r="B101" s="833">
        <v>4400</v>
      </c>
      <c r="C101" s="811"/>
      <c r="D101" s="581"/>
      <c r="E101" s="834"/>
      <c r="F101" s="581"/>
      <c r="G101" s="578"/>
      <c r="H101" s="834"/>
      <c r="I101" s="581"/>
      <c r="J101" s="581"/>
      <c r="K101" s="835">
        <f>SUM(C101:J101)</f>
        <v>0</v>
      </c>
    </row>
    <row r="102" spans="1:12" ht="13" thickBot="1">
      <c r="A102" s="827" t="s">
        <v>705</v>
      </c>
      <c r="B102" s="819">
        <v>4000</v>
      </c>
      <c r="C102" s="811"/>
      <c r="D102" s="581"/>
      <c r="E102" s="602">
        <f>SUM(E84,E92,E100,E101)</f>
        <v>200700</v>
      </c>
      <c r="F102" s="581"/>
      <c r="G102" s="578"/>
      <c r="H102" s="602">
        <f>SUM(H84,H92,H100,H101)</f>
        <v>1688500</v>
      </c>
      <c r="I102" s="581"/>
      <c r="J102" s="581"/>
      <c r="K102" s="602">
        <f>SUM(K84,K92,K100,K101)</f>
        <v>1889200</v>
      </c>
      <c r="L102" s="745"/>
    </row>
    <row r="103" spans="1:12" s="1296" customFormat="1" ht="13" thickTop="1">
      <c r="A103" s="836" t="s">
        <v>49</v>
      </c>
      <c r="B103" s="1311">
        <v>5000</v>
      </c>
      <c r="C103" s="837"/>
      <c r="D103" s="838"/>
      <c r="E103" s="839"/>
      <c r="F103" s="838"/>
      <c r="G103" s="838"/>
      <c r="H103" s="839"/>
      <c r="I103" s="838"/>
      <c r="J103" s="838"/>
      <c r="K103" s="840"/>
    </row>
    <row r="104" spans="1:12" ht="15.75" customHeight="1">
      <c r="A104" s="1419" t="s">
        <v>223</v>
      </c>
      <c r="B104" s="841">
        <v>5100</v>
      </c>
      <c r="C104" s="581"/>
      <c r="D104" s="581"/>
      <c r="E104" s="578"/>
      <c r="F104" s="581"/>
      <c r="G104" s="581"/>
      <c r="H104" s="842"/>
      <c r="I104" s="581"/>
      <c r="J104" s="581"/>
      <c r="K104" s="581"/>
    </row>
    <row r="105" spans="1:12" ht="12">
      <c r="A105" s="814" t="s">
        <v>338</v>
      </c>
      <c r="B105" s="815">
        <v>5110</v>
      </c>
      <c r="C105" s="581"/>
      <c r="D105" s="581"/>
      <c r="E105" s="578"/>
      <c r="F105" s="581"/>
      <c r="G105" s="581"/>
      <c r="H105" s="843"/>
      <c r="I105" s="581"/>
      <c r="J105" s="581"/>
      <c r="K105" s="499">
        <f>SUM(C105:J105)</f>
        <v>0</v>
      </c>
    </row>
    <row r="106" spans="1:12" ht="12">
      <c r="A106" s="814" t="s">
        <v>454</v>
      </c>
      <c r="B106" s="815">
        <v>5120</v>
      </c>
      <c r="C106" s="581"/>
      <c r="D106" s="581"/>
      <c r="E106" s="578"/>
      <c r="F106" s="581"/>
      <c r="G106" s="581"/>
      <c r="H106" s="843"/>
      <c r="I106" s="581"/>
      <c r="J106" s="581"/>
      <c r="K106" s="499">
        <f>SUM(C106:J106)</f>
        <v>0</v>
      </c>
    </row>
    <row r="107" spans="1:12" ht="12">
      <c r="A107" s="814" t="s">
        <v>395</v>
      </c>
      <c r="B107" s="815">
        <v>5130</v>
      </c>
      <c r="C107" s="581"/>
      <c r="D107" s="581"/>
      <c r="E107" s="578"/>
      <c r="F107" s="581"/>
      <c r="G107" s="581"/>
      <c r="H107" s="844"/>
      <c r="I107" s="581"/>
      <c r="J107" s="581"/>
      <c r="K107" s="499">
        <f>SUM(C107:J107)</f>
        <v>0</v>
      </c>
    </row>
    <row r="108" spans="1:12" ht="12">
      <c r="A108" s="845" t="s">
        <v>476</v>
      </c>
      <c r="B108" s="815">
        <v>5140</v>
      </c>
      <c r="C108" s="581"/>
      <c r="D108" s="581"/>
      <c r="E108" s="578"/>
      <c r="F108" s="581"/>
      <c r="G108" s="581"/>
      <c r="H108" s="844"/>
      <c r="I108" s="581"/>
      <c r="J108" s="581"/>
      <c r="K108" s="499">
        <f>SUM(C108:J108)</f>
        <v>0</v>
      </c>
    </row>
    <row r="109" spans="1:12" ht="12">
      <c r="A109" s="814" t="s">
        <v>797</v>
      </c>
      <c r="B109" s="815">
        <v>5150</v>
      </c>
      <c r="C109" s="581"/>
      <c r="D109" s="581"/>
      <c r="E109" s="578"/>
      <c r="F109" s="581"/>
      <c r="G109" s="581"/>
      <c r="H109" s="843"/>
      <c r="I109" s="581"/>
      <c r="J109" s="581"/>
      <c r="K109" s="499">
        <f>SUM(C109:J109)</f>
        <v>0</v>
      </c>
    </row>
    <row r="110" spans="1:12" ht="12" customHeight="1" thickBot="1">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c r="A111" s="1312" t="s">
        <v>243</v>
      </c>
      <c r="B111" s="1313">
        <v>5200</v>
      </c>
      <c r="C111" s="581"/>
      <c r="D111" s="581"/>
      <c r="E111" s="578"/>
      <c r="F111" s="581"/>
      <c r="G111" s="581"/>
      <c r="H111" s="848"/>
      <c r="I111" s="581"/>
      <c r="J111" s="581"/>
      <c r="K111" s="795">
        <f>H111</f>
        <v>0</v>
      </c>
    </row>
    <row r="112" spans="1:12" ht="12" customHeight="1" thickTop="1" thickBot="1">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c r="A113" s="851" t="s">
        <v>457</v>
      </c>
      <c r="B113" s="1314">
        <v>6000</v>
      </c>
      <c r="C113" s="594"/>
      <c r="D113" s="594"/>
      <c r="E113" s="594"/>
      <c r="F113" s="594"/>
      <c r="G113" s="594"/>
      <c r="H113" s="848">
        <v>350000</v>
      </c>
      <c r="I113" s="594"/>
      <c r="J113" s="594"/>
      <c r="K113" s="499">
        <f>SUM(C113:J113)</f>
        <v>350000</v>
      </c>
    </row>
    <row r="114" spans="1:12" ht="18" thickTop="1" thickBot="1">
      <c r="A114" s="831" t="s">
        <v>515</v>
      </c>
      <c r="B114" s="852"/>
      <c r="C114" s="828">
        <f t="shared" ref="C114:K114" si="14">SUM(C33,C74,C75,C102,C112,C113,)</f>
        <v>24042800</v>
      </c>
      <c r="D114" s="828">
        <f t="shared" si="14"/>
        <v>7454800</v>
      </c>
      <c r="E114" s="828">
        <f t="shared" si="14"/>
        <v>1309200</v>
      </c>
      <c r="F114" s="828">
        <f t="shared" si="14"/>
        <v>1110100</v>
      </c>
      <c r="G114" s="828">
        <f t="shared" si="14"/>
        <v>633500</v>
      </c>
      <c r="H114" s="828">
        <f t="shared" si="14"/>
        <v>2168500</v>
      </c>
      <c r="I114" s="828">
        <f t="shared" si="14"/>
        <v>61400</v>
      </c>
      <c r="J114" s="828">
        <f t="shared" si="14"/>
        <v>0</v>
      </c>
      <c r="K114" s="828">
        <f t="shared" si="14"/>
        <v>36780300</v>
      </c>
      <c r="L114" s="745"/>
    </row>
    <row r="115" spans="1:12" ht="14" thickTop="1" thickBot="1">
      <c r="A115" s="1422" t="s">
        <v>82</v>
      </c>
      <c r="B115" s="1423"/>
      <c r="C115" s="853"/>
      <c r="D115" s="853"/>
      <c r="E115" s="853"/>
      <c r="F115" s="853"/>
      <c r="G115" s="853"/>
      <c r="H115" s="853"/>
      <c r="I115" s="853"/>
      <c r="J115" s="853"/>
      <c r="K115" s="854">
        <f>'EstRev 5-10'!C267-'EstExp 11-17'!K114</f>
        <v>17600</v>
      </c>
    </row>
    <row r="116" spans="1:12" ht="5.25" customHeight="1" thickTop="1">
      <c r="A116" s="855"/>
      <c r="B116" s="856"/>
      <c r="C116" s="857"/>
      <c r="D116" s="857"/>
      <c r="E116" s="857"/>
      <c r="F116" s="857"/>
      <c r="G116" s="857"/>
      <c r="H116" s="857"/>
      <c r="I116" s="857"/>
      <c r="J116" s="857"/>
      <c r="K116" s="857"/>
    </row>
    <row r="117" spans="1:12" s="1296" customFormat="1" ht="16.75" customHeight="1">
      <c r="A117" s="1315" t="s">
        <v>230</v>
      </c>
      <c r="B117" s="858"/>
      <c r="C117" s="859"/>
      <c r="D117" s="859"/>
      <c r="E117" s="859"/>
      <c r="F117" s="859"/>
      <c r="G117" s="859"/>
      <c r="H117" s="859"/>
      <c r="I117" s="859"/>
      <c r="J117" s="859"/>
      <c r="K117" s="860"/>
    </row>
    <row r="118" spans="1:12" s="1296" customFormat="1" ht="15.75" customHeight="1">
      <c r="A118" s="1316" t="s">
        <v>174</v>
      </c>
      <c r="B118" s="1317" t="s">
        <v>123</v>
      </c>
      <c r="C118" s="861"/>
      <c r="D118" s="862"/>
      <c r="E118" s="862"/>
      <c r="F118" s="862"/>
      <c r="G118" s="862"/>
      <c r="H118" s="862"/>
      <c r="I118" s="862"/>
      <c r="J118" s="862"/>
      <c r="K118" s="863"/>
    </row>
    <row r="119" spans="1:12" s="1296" customFormat="1" ht="12.75" customHeight="1">
      <c r="A119" s="1318" t="s">
        <v>251</v>
      </c>
      <c r="B119" s="1319">
        <v>2100</v>
      </c>
      <c r="C119" s="865"/>
      <c r="D119" s="865"/>
      <c r="E119" s="865"/>
      <c r="F119" s="865"/>
      <c r="G119" s="865"/>
      <c r="H119" s="865"/>
      <c r="I119" s="865"/>
      <c r="J119" s="865"/>
      <c r="K119" s="866"/>
    </row>
    <row r="120" spans="1:12" ht="12" customHeight="1" thickBot="1">
      <c r="A120" s="867" t="s">
        <v>798</v>
      </c>
      <c r="B120" s="868">
        <v>2190</v>
      </c>
      <c r="C120" s="869"/>
      <c r="D120" s="869"/>
      <c r="E120" s="869"/>
      <c r="F120" s="869"/>
      <c r="G120" s="869"/>
      <c r="H120" s="869"/>
      <c r="I120" s="870"/>
      <c r="J120" s="870"/>
      <c r="K120" s="499">
        <f>SUM(C120:J120)</f>
        <v>0</v>
      </c>
    </row>
    <row r="121" spans="1:12" s="1296" customFormat="1" ht="12.75" customHeight="1" thickTop="1">
      <c r="A121" s="1320" t="s">
        <v>252</v>
      </c>
      <c r="B121" s="1319">
        <v>2500</v>
      </c>
      <c r="C121" s="866"/>
      <c r="D121" s="866"/>
      <c r="E121" s="866"/>
      <c r="F121" s="866"/>
      <c r="G121" s="866"/>
      <c r="H121" s="866"/>
      <c r="I121" s="865"/>
      <c r="J121" s="871"/>
      <c r="K121" s="872"/>
    </row>
    <row r="122" spans="1:12" ht="12">
      <c r="A122" s="867" t="s">
        <v>414</v>
      </c>
      <c r="B122" s="868">
        <v>2510</v>
      </c>
      <c r="C122" s="873">
        <v>68100</v>
      </c>
      <c r="D122" s="873">
        <v>39900</v>
      </c>
      <c r="E122" s="873"/>
      <c r="F122" s="873"/>
      <c r="G122" s="873"/>
      <c r="H122" s="873"/>
      <c r="I122" s="874"/>
      <c r="J122" s="874"/>
      <c r="K122" s="499">
        <f>SUM(C122:J122)</f>
        <v>108000</v>
      </c>
    </row>
    <row r="123" spans="1:12" ht="12">
      <c r="A123" s="867" t="s">
        <v>258</v>
      </c>
      <c r="B123" s="868">
        <v>2530</v>
      </c>
      <c r="C123" s="873"/>
      <c r="D123" s="873"/>
      <c r="E123" s="873"/>
      <c r="F123" s="873"/>
      <c r="G123" s="873"/>
      <c r="H123" s="873"/>
      <c r="I123" s="874"/>
      <c r="J123" s="874"/>
      <c r="K123" s="499">
        <f>SUM(C123:J123)</f>
        <v>0</v>
      </c>
    </row>
    <row r="124" spans="1:12" ht="12">
      <c r="A124" s="867" t="s">
        <v>416</v>
      </c>
      <c r="B124" s="868">
        <v>2540</v>
      </c>
      <c r="C124" s="873">
        <v>1196900</v>
      </c>
      <c r="D124" s="873">
        <v>241200</v>
      </c>
      <c r="E124" s="873">
        <v>539100</v>
      </c>
      <c r="F124" s="873">
        <v>1215900</v>
      </c>
      <c r="G124" s="873">
        <v>32000</v>
      </c>
      <c r="H124" s="873">
        <v>900</v>
      </c>
      <c r="I124" s="874">
        <v>19900</v>
      </c>
      <c r="J124" s="874"/>
      <c r="K124" s="499">
        <f>SUM(C124:J124)</f>
        <v>3245900</v>
      </c>
    </row>
    <row r="125" spans="1:12" ht="12">
      <c r="A125" s="867" t="s">
        <v>417</v>
      </c>
      <c r="B125" s="868">
        <v>2550</v>
      </c>
      <c r="C125" s="873"/>
      <c r="D125" s="873"/>
      <c r="E125" s="873"/>
      <c r="F125" s="873"/>
      <c r="G125" s="873"/>
      <c r="H125" s="873"/>
      <c r="I125" s="874"/>
      <c r="J125" s="874"/>
      <c r="K125" s="499">
        <f>SUM(C125:J125)</f>
        <v>0</v>
      </c>
    </row>
    <row r="126" spans="1:12" ht="12">
      <c r="A126" s="875" t="s">
        <v>418</v>
      </c>
      <c r="B126" s="868">
        <v>2560</v>
      </c>
      <c r="C126" s="876"/>
      <c r="D126" s="876"/>
      <c r="E126" s="876"/>
      <c r="F126" s="876"/>
      <c r="G126" s="874"/>
      <c r="H126" s="876"/>
      <c r="I126" s="874"/>
      <c r="J126" s="876"/>
      <c r="K126" s="499">
        <f>SUM(C126:J126)</f>
        <v>0</v>
      </c>
    </row>
    <row r="127" spans="1:12" ht="12" customHeight="1" thickBot="1">
      <c r="A127" s="877" t="s">
        <v>585</v>
      </c>
      <c r="B127" s="878">
        <v>2500</v>
      </c>
      <c r="C127" s="879">
        <f>SUM(C122:C125)</f>
        <v>1265000</v>
      </c>
      <c r="D127" s="879">
        <f>SUM(D122:D125)</f>
        <v>281100</v>
      </c>
      <c r="E127" s="879">
        <f t="shared" ref="E127:K127" si="15">SUM(E122:E126)</f>
        <v>539100</v>
      </c>
      <c r="F127" s="879">
        <f t="shared" si="15"/>
        <v>1215900</v>
      </c>
      <c r="G127" s="879">
        <f>SUM(G122:G126)</f>
        <v>32000</v>
      </c>
      <c r="H127" s="879">
        <f>SUM(H122:H126)</f>
        <v>900</v>
      </c>
      <c r="I127" s="879">
        <f t="shared" si="15"/>
        <v>19900</v>
      </c>
      <c r="J127" s="879">
        <f t="shared" si="15"/>
        <v>0</v>
      </c>
      <c r="K127" s="879">
        <f t="shared" si="15"/>
        <v>3353900</v>
      </c>
    </row>
    <row r="128" spans="1:12" s="1296" customFormat="1" ht="12.75" customHeight="1" thickTop="1">
      <c r="A128" s="1321" t="s">
        <v>814</v>
      </c>
      <c r="B128" s="1420">
        <v>2900</v>
      </c>
      <c r="C128" s="880"/>
      <c r="D128" s="880"/>
      <c r="E128" s="880"/>
      <c r="F128" s="880"/>
      <c r="G128" s="880"/>
      <c r="H128" s="880"/>
      <c r="I128" s="881"/>
      <c r="J128" s="881"/>
      <c r="K128" s="794">
        <f>SUM(C128:J128)</f>
        <v>0</v>
      </c>
    </row>
    <row r="129" spans="1:11" ht="12" customHeight="1" thickBot="1">
      <c r="A129" s="882" t="s">
        <v>587</v>
      </c>
      <c r="B129" s="883">
        <v>2000</v>
      </c>
      <c r="C129" s="884">
        <f>SUM(C120,C127,C128)</f>
        <v>1265000</v>
      </c>
      <c r="D129" s="884">
        <f t="shared" ref="D129:K129" si="16">SUM(D120,D127,D128)</f>
        <v>281100</v>
      </c>
      <c r="E129" s="884">
        <f t="shared" si="16"/>
        <v>539100</v>
      </c>
      <c r="F129" s="884">
        <f t="shared" si="16"/>
        <v>1215900</v>
      </c>
      <c r="G129" s="884">
        <f>SUM(G120,G127,G128)</f>
        <v>32000</v>
      </c>
      <c r="H129" s="884">
        <f>SUM(H120,H127,H128)</f>
        <v>900</v>
      </c>
      <c r="I129" s="884">
        <f t="shared" si="16"/>
        <v>19900</v>
      </c>
      <c r="J129" s="884">
        <f t="shared" si="16"/>
        <v>0</v>
      </c>
      <c r="K129" s="884">
        <f t="shared" si="16"/>
        <v>3353900</v>
      </c>
    </row>
    <row r="130" spans="1:11" s="1296" customFormat="1" ht="14" thickTop="1" thickBot="1">
      <c r="A130" s="885" t="s">
        <v>175</v>
      </c>
      <c r="B130" s="1322">
        <v>3000</v>
      </c>
      <c r="C130" s="886"/>
      <c r="D130" s="886"/>
      <c r="E130" s="886"/>
      <c r="F130" s="886"/>
      <c r="G130" s="886"/>
      <c r="H130" s="887"/>
      <c r="I130" s="888"/>
      <c r="J130" s="888"/>
      <c r="K130" s="499">
        <f>SUM(C130:J130)</f>
        <v>0</v>
      </c>
    </row>
    <row r="131" spans="1:11" s="1296" customFormat="1" ht="15.75" customHeight="1" thickTop="1">
      <c r="A131" s="889" t="s">
        <v>706</v>
      </c>
      <c r="B131" s="1323">
        <v>4000</v>
      </c>
      <c r="C131" s="890"/>
      <c r="D131" s="891"/>
      <c r="E131" s="891"/>
      <c r="F131" s="891"/>
      <c r="G131" s="891"/>
      <c r="H131" s="891"/>
      <c r="I131" s="891"/>
      <c r="J131" s="891"/>
      <c r="K131" s="892"/>
    </row>
    <row r="132" spans="1:11" ht="15.75" customHeight="1">
      <c r="A132" s="1318" t="s">
        <v>702</v>
      </c>
      <c r="B132" s="864">
        <v>4100</v>
      </c>
      <c r="C132" s="865"/>
      <c r="D132" s="871"/>
      <c r="E132" s="893"/>
      <c r="F132" s="865"/>
      <c r="G132" s="865"/>
      <c r="H132" s="893"/>
      <c r="I132" s="865"/>
      <c r="J132" s="871"/>
      <c r="K132" s="866"/>
    </row>
    <row r="133" spans="1:11" ht="12">
      <c r="A133" s="894" t="s">
        <v>598</v>
      </c>
      <c r="B133" s="895">
        <v>4110</v>
      </c>
      <c r="C133" s="865"/>
      <c r="D133" s="871"/>
      <c r="E133" s="896"/>
      <c r="F133" s="865"/>
      <c r="G133" s="865"/>
      <c r="H133" s="896"/>
      <c r="I133" s="865"/>
      <c r="J133" s="871"/>
      <c r="K133" s="897">
        <f>SUM(E133,H133)</f>
        <v>0</v>
      </c>
    </row>
    <row r="134" spans="1:11" ht="12">
      <c r="A134" s="898" t="s">
        <v>259</v>
      </c>
      <c r="B134" s="899">
        <v>4120</v>
      </c>
      <c r="C134" s="900"/>
      <c r="D134" s="901"/>
      <c r="E134" s="902"/>
      <c r="F134" s="900"/>
      <c r="G134" s="900"/>
      <c r="H134" s="903"/>
      <c r="I134" s="900"/>
      <c r="J134" s="901"/>
      <c r="K134" s="499">
        <f>SUM(C134:J134)</f>
        <v>0</v>
      </c>
    </row>
    <row r="135" spans="1:11" ht="12">
      <c r="A135" s="898" t="s">
        <v>222</v>
      </c>
      <c r="B135" s="904">
        <v>4140</v>
      </c>
      <c r="C135" s="900"/>
      <c r="D135" s="901"/>
      <c r="E135" s="902"/>
      <c r="F135" s="900"/>
      <c r="G135" s="900"/>
      <c r="H135" s="903"/>
      <c r="I135" s="900"/>
      <c r="J135" s="901"/>
      <c r="K135" s="499">
        <f>SUM(C135:J135)</f>
        <v>0</v>
      </c>
    </row>
    <row r="136" spans="1:11" ht="12">
      <c r="A136" s="905" t="s">
        <v>795</v>
      </c>
      <c r="B136" s="906">
        <v>4190</v>
      </c>
      <c r="C136" s="900"/>
      <c r="D136" s="901"/>
      <c r="E136" s="902"/>
      <c r="F136" s="900"/>
      <c r="G136" s="900"/>
      <c r="H136" s="903"/>
      <c r="I136" s="900"/>
      <c r="J136" s="901"/>
      <c r="K136" s="499">
        <f>SUM(C136:J136)</f>
        <v>0</v>
      </c>
    </row>
    <row r="137" spans="1:11" ht="13" thickBot="1">
      <c r="A137" s="907" t="s">
        <v>707</v>
      </c>
      <c r="B137" s="908">
        <v>4100</v>
      </c>
      <c r="C137" s="900"/>
      <c r="D137" s="901"/>
      <c r="E137" s="909">
        <f>SUM(E133:E136)</f>
        <v>0</v>
      </c>
      <c r="F137" s="900"/>
      <c r="G137" s="900"/>
      <c r="H137" s="909">
        <f>SUM(H133:H136)</f>
        <v>0</v>
      </c>
      <c r="I137" s="900"/>
      <c r="J137" s="901"/>
      <c r="K137" s="909">
        <f>SUM(K133:K136)</f>
        <v>0</v>
      </c>
    </row>
    <row r="138" spans="1:11" ht="18" thickTop="1" thickBot="1">
      <c r="A138" s="910" t="s">
        <v>800</v>
      </c>
      <c r="B138" s="911">
        <v>4400</v>
      </c>
      <c r="C138" s="900"/>
      <c r="D138" s="901"/>
      <c r="E138" s="912"/>
      <c r="F138" s="900"/>
      <c r="G138" s="900"/>
      <c r="H138" s="913"/>
      <c r="I138" s="900"/>
      <c r="J138" s="901"/>
      <c r="K138" s="772">
        <f>SUM(C138:J138)</f>
        <v>0</v>
      </c>
    </row>
    <row r="139" spans="1:11" ht="14" thickTop="1" thickBot="1">
      <c r="A139" s="914" t="s">
        <v>708</v>
      </c>
      <c r="B139" s="915">
        <v>4000</v>
      </c>
      <c r="C139" s="900"/>
      <c r="D139" s="900"/>
      <c r="E139" s="916">
        <f>SUM(E137)</f>
        <v>0</v>
      </c>
      <c r="F139" s="900"/>
      <c r="G139" s="900"/>
      <c r="H139" s="917">
        <f>SUM(H137:H138)</f>
        <v>0</v>
      </c>
      <c r="I139" s="900"/>
      <c r="J139" s="900"/>
      <c r="K139" s="917">
        <f>SUM(K137:K138)</f>
        <v>0</v>
      </c>
    </row>
    <row r="140" spans="1:11" s="1296" customFormat="1" ht="13" thickTop="1">
      <c r="A140" s="918" t="s">
        <v>50</v>
      </c>
      <c r="B140" s="1324">
        <v>5000</v>
      </c>
      <c r="C140" s="900"/>
      <c r="D140" s="900"/>
      <c r="E140" s="919"/>
      <c r="F140" s="900"/>
      <c r="G140" s="900"/>
      <c r="H140" s="900"/>
      <c r="I140" s="900"/>
      <c r="J140" s="900"/>
      <c r="K140" s="900"/>
    </row>
    <row r="141" spans="1:11" s="1296" customFormat="1" ht="15.75" customHeight="1">
      <c r="A141" s="1325" t="s">
        <v>223</v>
      </c>
      <c r="B141" s="1326">
        <v>5100</v>
      </c>
      <c r="C141" s="900"/>
      <c r="D141" s="900"/>
      <c r="E141" s="900"/>
      <c r="F141" s="900"/>
      <c r="G141" s="900"/>
      <c r="H141" s="900"/>
      <c r="I141" s="900"/>
      <c r="J141" s="900"/>
      <c r="K141" s="920"/>
    </row>
    <row r="142" spans="1:11" ht="12" customHeight="1">
      <c r="A142" s="898" t="s">
        <v>338</v>
      </c>
      <c r="B142" s="904">
        <v>5110</v>
      </c>
      <c r="C142" s="900"/>
      <c r="D142" s="900"/>
      <c r="E142" s="900"/>
      <c r="F142" s="900"/>
      <c r="G142" s="900"/>
      <c r="H142" s="921"/>
      <c r="I142" s="900"/>
      <c r="J142" s="901"/>
      <c r="K142" s="499">
        <f>SUM(C142:J142)</f>
        <v>0</v>
      </c>
    </row>
    <row r="143" spans="1:11" ht="12" customHeight="1">
      <c r="A143" s="898" t="s">
        <v>454</v>
      </c>
      <c r="B143" s="904">
        <v>5120</v>
      </c>
      <c r="C143" s="900"/>
      <c r="D143" s="900"/>
      <c r="E143" s="900"/>
      <c r="F143" s="900"/>
      <c r="G143" s="900"/>
      <c r="H143" s="921"/>
      <c r="I143" s="900"/>
      <c r="J143" s="901"/>
      <c r="K143" s="499">
        <f>SUM(C143:J143)</f>
        <v>0</v>
      </c>
    </row>
    <row r="144" spans="1:11" ht="12" customHeight="1">
      <c r="A144" s="922" t="s">
        <v>396</v>
      </c>
      <c r="B144" s="904">
        <v>5130</v>
      </c>
      <c r="C144" s="900"/>
      <c r="D144" s="900"/>
      <c r="E144" s="900"/>
      <c r="F144" s="900"/>
      <c r="G144" s="900"/>
      <c r="H144" s="921"/>
      <c r="I144" s="900"/>
      <c r="J144" s="901"/>
      <c r="K144" s="499">
        <f>SUM(C144:J144)</f>
        <v>0</v>
      </c>
    </row>
    <row r="145" spans="1:12" ht="12" customHeight="1">
      <c r="A145" s="923" t="s">
        <v>476</v>
      </c>
      <c r="B145" s="904">
        <v>5140</v>
      </c>
      <c r="C145" s="900"/>
      <c r="D145" s="900"/>
      <c r="E145" s="900"/>
      <c r="F145" s="900"/>
      <c r="G145" s="900"/>
      <c r="H145" s="924"/>
      <c r="I145" s="900"/>
      <c r="J145" s="901"/>
      <c r="K145" s="499">
        <f>SUM(C145:J145)</f>
        <v>0</v>
      </c>
    </row>
    <row r="146" spans="1:12" ht="12" customHeight="1">
      <c r="A146" s="923" t="s">
        <v>801</v>
      </c>
      <c r="B146" s="904">
        <v>5150</v>
      </c>
      <c r="C146" s="900"/>
      <c r="D146" s="900"/>
      <c r="E146" s="900"/>
      <c r="F146" s="900"/>
      <c r="G146" s="900"/>
      <c r="H146" s="924"/>
      <c r="I146" s="900"/>
      <c r="J146" s="901"/>
      <c r="K146" s="499">
        <f>SUM(C146:J146)</f>
        <v>0</v>
      </c>
    </row>
    <row r="147" spans="1:12" ht="12" customHeight="1" thickBot="1">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c r="A148" s="1327" t="s">
        <v>243</v>
      </c>
      <c r="B148" s="1328">
        <v>5200</v>
      </c>
      <c r="C148" s="900"/>
      <c r="D148" s="900"/>
      <c r="E148" s="900"/>
      <c r="F148" s="900"/>
      <c r="G148" s="900"/>
      <c r="H148" s="928"/>
      <c r="I148" s="900"/>
      <c r="J148" s="901"/>
      <c r="K148" s="677">
        <f>SUM(H148:J148)</f>
        <v>0</v>
      </c>
    </row>
    <row r="149" spans="1:12" ht="12" customHeight="1" thickTop="1" thickBot="1">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c r="A150" s="931" t="s">
        <v>190</v>
      </c>
      <c r="B150" s="1329">
        <v>6000</v>
      </c>
      <c r="C150" s="900"/>
      <c r="D150" s="900"/>
      <c r="E150" s="900"/>
      <c r="F150" s="900"/>
      <c r="G150" s="900"/>
      <c r="H150" s="928"/>
      <c r="I150" s="900"/>
      <c r="J150" s="901"/>
      <c r="K150" s="677">
        <f>SUM(C150:J150)</f>
        <v>0</v>
      </c>
    </row>
    <row r="151" spans="1:12" ht="12" customHeight="1" thickTop="1" thickBot="1">
      <c r="A151" s="932" t="s">
        <v>515</v>
      </c>
      <c r="B151" s="933"/>
      <c r="C151" s="927">
        <f>SUM(C129,C130,C139,C149,C150)</f>
        <v>1265000</v>
      </c>
      <c r="D151" s="927">
        <f t="shared" ref="D151:J151" si="17">SUM(D129,D130,D139,D149,D150)</f>
        <v>281100</v>
      </c>
      <c r="E151" s="927">
        <f>SUM(E129,E130,E139)</f>
        <v>539100</v>
      </c>
      <c r="F151" s="927">
        <f t="shared" si="17"/>
        <v>1215900</v>
      </c>
      <c r="G151" s="927">
        <f t="shared" si="17"/>
        <v>32000</v>
      </c>
      <c r="H151" s="927">
        <f>SUM(H129,H130,H139,H149,H150)</f>
        <v>900</v>
      </c>
      <c r="I151" s="927">
        <f t="shared" si="17"/>
        <v>19900</v>
      </c>
      <c r="J151" s="927">
        <f t="shared" si="17"/>
        <v>0</v>
      </c>
      <c r="K151" s="909">
        <f>SUM(K129,K130,K139,K149,K150)</f>
        <v>3353900</v>
      </c>
      <c r="L151" s="745"/>
    </row>
    <row r="152" spans="1:12" ht="16" thickTop="1" thickBot="1">
      <c r="A152" s="1426" t="s">
        <v>82</v>
      </c>
      <c r="B152" s="934"/>
      <c r="C152" s="935"/>
      <c r="D152" s="935"/>
      <c r="E152" s="935"/>
      <c r="F152" s="935"/>
      <c r="G152" s="935"/>
      <c r="H152" s="936"/>
      <c r="I152" s="935"/>
      <c r="J152" s="937"/>
      <c r="K152" s="917">
        <f>'EstRev 5-10'!D267-'EstExp 11-17'!K151</f>
        <v>59400</v>
      </c>
    </row>
    <row r="153" spans="1:12" ht="7.5" customHeight="1" thickTop="1">
      <c r="A153" s="938"/>
      <c r="B153" s="939"/>
      <c r="C153" s="940"/>
      <c r="D153" s="940"/>
      <c r="E153" s="940"/>
      <c r="F153" s="940"/>
      <c r="G153" s="940"/>
      <c r="H153" s="940"/>
      <c r="I153" s="940"/>
      <c r="J153" s="940"/>
      <c r="K153" s="940"/>
    </row>
    <row r="154" spans="1:12" s="1296" customFormat="1" ht="16.75" customHeight="1">
      <c r="A154" s="1332" t="s">
        <v>219</v>
      </c>
      <c r="B154" s="941"/>
      <c r="C154" s="942"/>
      <c r="D154" s="943"/>
      <c r="E154" s="943"/>
      <c r="F154" s="943"/>
      <c r="G154" s="944"/>
      <c r="H154" s="943"/>
      <c r="I154" s="943"/>
      <c r="J154" s="943"/>
      <c r="K154" s="945"/>
    </row>
    <row r="155" spans="1:12" s="1296" customFormat="1" ht="15.75" customHeight="1">
      <c r="A155" s="1330" t="s">
        <v>709</v>
      </c>
      <c r="B155" s="1331">
        <v>4000</v>
      </c>
      <c r="C155" s="946"/>
      <c r="D155" s="947"/>
      <c r="E155" s="947"/>
      <c r="F155" s="947"/>
      <c r="G155" s="947"/>
      <c r="H155" s="947"/>
      <c r="I155" s="947"/>
      <c r="J155" s="947"/>
      <c r="K155" s="948"/>
    </row>
    <row r="156" spans="1:12" s="1296" customFormat="1" ht="15.75" customHeight="1">
      <c r="A156" s="1333" t="s">
        <v>702</v>
      </c>
      <c r="B156" s="1334" t="s">
        <v>873</v>
      </c>
      <c r="C156" s="949"/>
      <c r="D156" s="949"/>
      <c r="E156" s="949"/>
      <c r="F156" s="949"/>
      <c r="G156" s="949"/>
      <c r="H156" s="949"/>
      <c r="I156" s="949"/>
      <c r="J156" s="950"/>
      <c r="K156" s="949"/>
    </row>
    <row r="157" spans="1:12" ht="12">
      <c r="A157" s="951" t="s">
        <v>737</v>
      </c>
      <c r="B157" s="952" t="s">
        <v>738</v>
      </c>
      <c r="C157" s="949"/>
      <c r="D157" s="949"/>
      <c r="E157" s="949"/>
      <c r="F157" s="949"/>
      <c r="G157" s="949"/>
      <c r="H157" s="953"/>
      <c r="I157" s="949"/>
      <c r="J157" s="950"/>
      <c r="K157" s="954">
        <f>H157</f>
        <v>0</v>
      </c>
    </row>
    <row r="158" spans="1:12" ht="12">
      <c r="A158" s="951" t="s">
        <v>259</v>
      </c>
      <c r="B158" s="952" t="s">
        <v>739</v>
      </c>
      <c r="C158" s="949"/>
      <c r="D158" s="949"/>
      <c r="E158" s="949"/>
      <c r="F158" s="949"/>
      <c r="G158" s="949"/>
      <c r="H158" s="953"/>
      <c r="I158" s="949"/>
      <c r="J158" s="950"/>
      <c r="K158" s="954">
        <f>H158</f>
        <v>0</v>
      </c>
    </row>
    <row r="159" spans="1:12" ht="12">
      <c r="A159" s="955" t="s">
        <v>794</v>
      </c>
      <c r="B159" s="956" t="s">
        <v>743</v>
      </c>
      <c r="C159" s="949"/>
      <c r="D159" s="949"/>
      <c r="E159" s="949"/>
      <c r="F159" s="949"/>
      <c r="G159" s="949"/>
      <c r="H159" s="957"/>
      <c r="I159" s="949"/>
      <c r="J159" s="950"/>
      <c r="K159" s="958">
        <f>H159</f>
        <v>0</v>
      </c>
    </row>
    <row r="160" spans="1:12" ht="13" thickBot="1">
      <c r="A160" s="959" t="s">
        <v>707</v>
      </c>
      <c r="B160" s="960" t="s">
        <v>740</v>
      </c>
      <c r="C160" s="949"/>
      <c r="D160" s="949"/>
      <c r="E160" s="949"/>
      <c r="F160" s="949"/>
      <c r="G160" s="961"/>
      <c r="H160" s="962">
        <f>SUM(H157:H159)</f>
        <v>0</v>
      </c>
      <c r="I160" s="949"/>
      <c r="J160" s="950"/>
      <c r="K160" s="962">
        <f>SUM(K157:K159)</f>
        <v>0</v>
      </c>
    </row>
    <row r="161" spans="1:11" s="1296" customFormat="1" ht="15.75" customHeight="1" thickTop="1">
      <c r="A161" s="1335" t="s">
        <v>56</v>
      </c>
      <c r="B161" s="1336">
        <v>5000</v>
      </c>
      <c r="C161" s="946"/>
      <c r="D161" s="947"/>
      <c r="E161" s="947"/>
      <c r="F161" s="947"/>
      <c r="G161" s="947"/>
      <c r="H161" s="963"/>
      <c r="I161" s="947"/>
      <c r="J161" s="947"/>
      <c r="K161" s="964"/>
    </row>
    <row r="162" spans="1:11" s="1296" customFormat="1" ht="15.75" customHeight="1">
      <c r="A162" s="1337" t="s">
        <v>223</v>
      </c>
      <c r="B162" s="1421">
        <v>5100</v>
      </c>
      <c r="C162" s="949"/>
      <c r="D162" s="949"/>
      <c r="E162" s="949"/>
      <c r="F162" s="949"/>
      <c r="G162" s="949"/>
      <c r="H162" s="965"/>
      <c r="I162" s="949"/>
      <c r="J162" s="950"/>
      <c r="K162" s="966"/>
    </row>
    <row r="163" spans="1:11" ht="12">
      <c r="A163" s="967" t="s">
        <v>338</v>
      </c>
      <c r="B163" s="968">
        <v>5110</v>
      </c>
      <c r="C163" s="949"/>
      <c r="D163" s="949"/>
      <c r="E163" s="949"/>
      <c r="F163" s="949"/>
      <c r="G163" s="949"/>
      <c r="H163" s="969"/>
      <c r="I163" s="949"/>
      <c r="J163" s="950"/>
      <c r="K163" s="499">
        <f>SUM(C163:J163)</f>
        <v>0</v>
      </c>
    </row>
    <row r="164" spans="1:11" ht="12">
      <c r="A164" s="967" t="s">
        <v>454</v>
      </c>
      <c r="B164" s="968">
        <v>5120</v>
      </c>
      <c r="C164" s="949"/>
      <c r="D164" s="949"/>
      <c r="E164" s="949"/>
      <c r="F164" s="949"/>
      <c r="G164" s="949"/>
      <c r="H164" s="969"/>
      <c r="I164" s="949"/>
      <c r="J164" s="950"/>
      <c r="K164" s="499">
        <f t="shared" ref="K164:K170" si="18">SUM(C164:J164)</f>
        <v>0</v>
      </c>
    </row>
    <row r="165" spans="1:11" ht="12">
      <c r="A165" s="967" t="s">
        <v>147</v>
      </c>
      <c r="B165" s="968">
        <v>5130</v>
      </c>
      <c r="C165" s="949"/>
      <c r="D165" s="949"/>
      <c r="E165" s="949"/>
      <c r="F165" s="949"/>
      <c r="G165" s="949"/>
      <c r="H165" s="969"/>
      <c r="I165" s="949"/>
      <c r="J165" s="950"/>
      <c r="K165" s="499">
        <f t="shared" si="18"/>
        <v>0</v>
      </c>
    </row>
    <row r="166" spans="1:11" ht="12">
      <c r="A166" s="967" t="s">
        <v>476</v>
      </c>
      <c r="B166" s="968">
        <v>5140</v>
      </c>
      <c r="C166" s="949"/>
      <c r="D166" s="949"/>
      <c r="E166" s="949"/>
      <c r="F166" s="949"/>
      <c r="G166" s="949"/>
      <c r="H166" s="969"/>
      <c r="I166" s="949"/>
      <c r="J166" s="950"/>
      <c r="K166" s="499">
        <f t="shared" si="18"/>
        <v>0</v>
      </c>
    </row>
    <row r="167" spans="1:11" ht="12">
      <c r="A167" s="970" t="s">
        <v>801</v>
      </c>
      <c r="B167" s="968">
        <v>5150</v>
      </c>
      <c r="C167" s="949"/>
      <c r="D167" s="949"/>
      <c r="E167" s="949"/>
      <c r="F167" s="949"/>
      <c r="G167" s="949"/>
      <c r="H167" s="969"/>
      <c r="I167" s="949"/>
      <c r="J167" s="950"/>
      <c r="K167" s="499">
        <f t="shared" si="18"/>
        <v>0</v>
      </c>
    </row>
    <row r="168" spans="1:11" ht="12" customHeight="1" thickBot="1">
      <c r="A168" s="971" t="s">
        <v>516</v>
      </c>
      <c r="B168" s="972">
        <v>5100</v>
      </c>
      <c r="C168" s="949"/>
      <c r="D168" s="949"/>
      <c r="E168" s="949"/>
      <c r="F168" s="949"/>
      <c r="G168" s="949"/>
      <c r="H168" s="973">
        <f>SUM(H163:H167)</f>
        <v>0</v>
      </c>
      <c r="I168" s="949"/>
      <c r="J168" s="950"/>
      <c r="K168" s="973">
        <f>SUM(K163:K167)</f>
        <v>0</v>
      </c>
    </row>
    <row r="169" spans="1:11" s="1296" customFormat="1" ht="15.75" customHeight="1" thickTop="1">
      <c r="A169" s="1337" t="s">
        <v>243</v>
      </c>
      <c r="B169" s="1338">
        <v>5200</v>
      </c>
      <c r="C169" s="949"/>
      <c r="D169" s="949"/>
      <c r="E169" s="949"/>
      <c r="F169" s="949"/>
      <c r="G169" s="961"/>
      <c r="H169" s="974">
        <v>4289800</v>
      </c>
      <c r="I169" s="975"/>
      <c r="J169" s="950"/>
      <c r="K169" s="499">
        <f t="shared" si="18"/>
        <v>4289800</v>
      </c>
    </row>
    <row r="170" spans="1:11" ht="29">
      <c r="A170" s="976" t="s">
        <v>815</v>
      </c>
      <c r="B170" s="977">
        <v>5300</v>
      </c>
      <c r="C170" s="949"/>
      <c r="D170" s="949"/>
      <c r="E170" s="961"/>
      <c r="F170" s="949"/>
      <c r="G170" s="961"/>
      <c r="H170" s="969">
        <v>2775000</v>
      </c>
      <c r="I170" s="949"/>
      <c r="J170" s="950"/>
      <c r="K170" s="499">
        <f t="shared" si="18"/>
        <v>2775000</v>
      </c>
    </row>
    <row r="171" spans="1:11" ht="15.75" customHeight="1">
      <c r="A171" s="976" t="s">
        <v>802</v>
      </c>
      <c r="B171" s="978">
        <v>5400</v>
      </c>
      <c r="C171" s="949"/>
      <c r="D171" s="949"/>
      <c r="E171" s="953">
        <v>0</v>
      </c>
      <c r="F171" s="949"/>
      <c r="G171" s="949"/>
      <c r="H171" s="969">
        <v>2200</v>
      </c>
      <c r="I171" s="949"/>
      <c r="J171" s="949"/>
      <c r="K171" s="499">
        <f>SUM(C171:J171)</f>
        <v>2200</v>
      </c>
    </row>
    <row r="172" spans="1:11" ht="12" customHeight="1" thickBot="1">
      <c r="A172" s="979" t="s">
        <v>201</v>
      </c>
      <c r="B172" s="972">
        <v>5000</v>
      </c>
      <c r="C172" s="949"/>
      <c r="D172" s="949"/>
      <c r="E172" s="980">
        <f>SUM(E168:E171)</f>
        <v>0</v>
      </c>
      <c r="F172" s="949"/>
      <c r="G172" s="949"/>
      <c r="H172" s="980">
        <f>SUM(H168:H171)</f>
        <v>7067000</v>
      </c>
      <c r="I172" s="949"/>
      <c r="J172" s="949"/>
      <c r="K172" s="973">
        <f>SUM(K168:K171)</f>
        <v>7067000</v>
      </c>
    </row>
    <row r="173" spans="1:11" s="1296" customFormat="1" ht="15.75" customHeight="1" thickTop="1" thickBot="1">
      <c r="A173" s="1335" t="s">
        <v>220</v>
      </c>
      <c r="B173" s="1339">
        <v>6000</v>
      </c>
      <c r="C173" s="949"/>
      <c r="D173" s="949"/>
      <c r="E173" s="961"/>
      <c r="F173" s="949"/>
      <c r="G173" s="949"/>
      <c r="H173" s="981"/>
      <c r="I173" s="949"/>
      <c r="J173" s="949"/>
      <c r="K173" s="677">
        <f>SUM(C173:J173)</f>
        <v>0</v>
      </c>
    </row>
    <row r="174" spans="1:11" ht="12" customHeight="1" thickTop="1" thickBot="1">
      <c r="A174" s="982" t="s">
        <v>515</v>
      </c>
      <c r="B174" s="983"/>
      <c r="C174" s="949"/>
      <c r="D174" s="949"/>
      <c r="E174" s="973">
        <f>SUM(E172)</f>
        <v>0</v>
      </c>
      <c r="F174" s="949"/>
      <c r="G174" s="949"/>
      <c r="H174" s="973">
        <f>SUM(H160,H172,H173)</f>
        <v>7067000</v>
      </c>
      <c r="I174" s="949"/>
      <c r="J174" s="949"/>
      <c r="K174" s="973">
        <f>SUM(K160,K172,K173)</f>
        <v>7067000</v>
      </c>
    </row>
    <row r="175" spans="1:11" ht="14" thickTop="1" thickBot="1">
      <c r="A175" s="1814" t="s">
        <v>82</v>
      </c>
      <c r="B175" s="1815"/>
      <c r="C175" s="966"/>
      <c r="D175" s="966"/>
      <c r="E175" s="985"/>
      <c r="F175" s="966"/>
      <c r="G175" s="966"/>
      <c r="H175" s="986"/>
      <c r="I175" s="966"/>
      <c r="J175" s="966"/>
      <c r="K175" s="987">
        <f>'EstRev 5-10'!E267-'EstExp 11-17'!K174</f>
        <v>178400</v>
      </c>
    </row>
    <row r="176" spans="1:11" ht="8.25" customHeight="1" thickTop="1">
      <c r="A176" s="988"/>
      <c r="B176" s="989"/>
      <c r="C176" s="990"/>
      <c r="D176" s="990"/>
      <c r="E176" s="990"/>
      <c r="F176" s="990"/>
      <c r="G176" s="990"/>
      <c r="H176" s="990"/>
      <c r="I176" s="990"/>
      <c r="J176" s="990"/>
      <c r="K176" s="991"/>
    </row>
    <row r="177" spans="1:11" s="1296" customFormat="1" ht="16.75" customHeight="1">
      <c r="A177" s="1340" t="s">
        <v>231</v>
      </c>
      <c r="B177" s="992"/>
      <c r="C177" s="993"/>
      <c r="D177" s="994"/>
      <c r="E177" s="994"/>
      <c r="F177" s="994"/>
      <c r="G177" s="994"/>
      <c r="H177" s="994"/>
      <c r="I177" s="994"/>
      <c r="J177" s="994"/>
      <c r="K177" s="995"/>
    </row>
    <row r="178" spans="1:11" s="1296" customFormat="1" ht="15.75" customHeight="1">
      <c r="A178" s="1009" t="s">
        <v>191</v>
      </c>
      <c r="B178" s="1341" t="s">
        <v>123</v>
      </c>
      <c r="C178" s="996"/>
      <c r="D178" s="997"/>
      <c r="E178" s="997"/>
      <c r="F178" s="997"/>
      <c r="G178" s="997"/>
      <c r="H178" s="997"/>
      <c r="I178" s="997"/>
      <c r="J178" s="997"/>
      <c r="K178" s="998"/>
    </row>
    <row r="179" spans="1:11" s="1296" customFormat="1" ht="15.75" customHeight="1">
      <c r="A179" s="1342" t="s">
        <v>563</v>
      </c>
      <c r="B179" s="1343" t="s">
        <v>874</v>
      </c>
      <c r="C179" s="999"/>
      <c r="D179" s="1000"/>
      <c r="E179" s="1000"/>
      <c r="F179" s="1000"/>
      <c r="G179" s="1000"/>
      <c r="H179" s="1000"/>
      <c r="I179" s="1000"/>
      <c r="J179" s="1000"/>
      <c r="K179" s="1000"/>
    </row>
    <row r="180" spans="1:11" ht="12" customHeight="1">
      <c r="A180" s="1001" t="s">
        <v>803</v>
      </c>
      <c r="B180" s="1002">
        <v>2190</v>
      </c>
      <c r="C180" s="1003"/>
      <c r="D180" s="1003"/>
      <c r="E180" s="1003"/>
      <c r="F180" s="1003"/>
      <c r="G180" s="1003"/>
      <c r="H180" s="1003"/>
      <c r="I180" s="1004"/>
      <c r="J180" s="1004"/>
      <c r="K180" s="499">
        <f>SUM(C180:J180)</f>
        <v>0</v>
      </c>
    </row>
    <row r="181" spans="1:11" s="1296" customFormat="1" ht="15.75" customHeight="1">
      <c r="A181" s="1344" t="s">
        <v>252</v>
      </c>
      <c r="B181" s="1345"/>
      <c r="C181" s="1005"/>
      <c r="D181" s="1005"/>
      <c r="E181" s="1005"/>
      <c r="F181" s="1005"/>
      <c r="G181" s="1005"/>
      <c r="H181" s="1005"/>
      <c r="I181" s="1005"/>
      <c r="J181" s="1005"/>
      <c r="K181" s="1006"/>
    </row>
    <row r="182" spans="1:11" ht="12" customHeight="1">
      <c r="A182" s="1001" t="s">
        <v>417</v>
      </c>
      <c r="B182" s="1002">
        <v>2550</v>
      </c>
      <c r="C182" s="1003">
        <v>5200</v>
      </c>
      <c r="D182" s="1003">
        <v>1700</v>
      </c>
      <c r="E182" s="1003">
        <v>2132200</v>
      </c>
      <c r="F182" s="1003">
        <v>1000</v>
      </c>
      <c r="G182" s="1003"/>
      <c r="H182" s="1003"/>
      <c r="I182" s="1004"/>
      <c r="J182" s="1004"/>
      <c r="K182" s="499">
        <f>SUM(C182:J182)</f>
        <v>2140100</v>
      </c>
    </row>
    <row r="183" spans="1:11" ht="12" customHeight="1">
      <c r="A183" s="1001" t="s">
        <v>799</v>
      </c>
      <c r="B183" s="1002">
        <v>2900</v>
      </c>
      <c r="C183" s="1003"/>
      <c r="D183" s="1003"/>
      <c r="E183" s="1003"/>
      <c r="F183" s="1003"/>
      <c r="G183" s="1003"/>
      <c r="H183" s="1003"/>
      <c r="I183" s="1004"/>
      <c r="J183" s="1004"/>
      <c r="K183" s="499">
        <f>SUM(C183:J183)</f>
        <v>0</v>
      </c>
    </row>
    <row r="184" spans="1:11" ht="12" customHeight="1" thickBot="1">
      <c r="A184" s="1007" t="s">
        <v>587</v>
      </c>
      <c r="B184" s="819">
        <v>2000</v>
      </c>
      <c r="C184" s="1008">
        <f>SUM(C180:C183)</f>
        <v>5200</v>
      </c>
      <c r="D184" s="1008">
        <f t="shared" ref="D184:K184" si="19">SUM(D180,D182,D183)</f>
        <v>1700</v>
      </c>
      <c r="E184" s="1008">
        <f t="shared" si="19"/>
        <v>2132200</v>
      </c>
      <c r="F184" s="1008">
        <f t="shared" si="19"/>
        <v>1000</v>
      </c>
      <c r="G184" s="1008">
        <f t="shared" si="19"/>
        <v>0</v>
      </c>
      <c r="H184" s="1008">
        <f t="shared" si="19"/>
        <v>0</v>
      </c>
      <c r="I184" s="1008">
        <f t="shared" si="19"/>
        <v>0</v>
      </c>
      <c r="J184" s="1008">
        <f t="shared" si="19"/>
        <v>0</v>
      </c>
      <c r="K184" s="1008">
        <f t="shared" si="19"/>
        <v>2140100</v>
      </c>
    </row>
    <row r="185" spans="1:11" s="1296" customFormat="1" ht="14" thickTop="1" thickBot="1">
      <c r="A185" s="1009" t="s">
        <v>579</v>
      </c>
      <c r="B185" s="1346">
        <v>3000</v>
      </c>
      <c r="C185" s="1010"/>
      <c r="D185" s="1010"/>
      <c r="E185" s="1010"/>
      <c r="F185" s="1010"/>
      <c r="G185" s="1010"/>
      <c r="H185" s="1010"/>
      <c r="I185" s="1011"/>
      <c r="J185" s="1011"/>
      <c r="K185" s="499">
        <f>SUM(C185:J185)</f>
        <v>0</v>
      </c>
    </row>
    <row r="186" spans="1:11" s="1296" customFormat="1" ht="13" thickTop="1">
      <c r="A186" s="1012" t="s">
        <v>710</v>
      </c>
      <c r="B186" s="1347">
        <v>4000</v>
      </c>
      <c r="C186" s="1013"/>
      <c r="D186" s="1014"/>
      <c r="E186" s="1014"/>
      <c r="F186" s="1014"/>
      <c r="G186" s="1014"/>
      <c r="H186" s="1014"/>
      <c r="I186" s="1014"/>
      <c r="J186" s="1014"/>
      <c r="K186" s="1015"/>
    </row>
    <row r="187" spans="1:11" s="1296" customFormat="1" ht="12">
      <c r="A187" s="1348" t="s">
        <v>702</v>
      </c>
      <c r="B187" s="1349">
        <v>4100</v>
      </c>
      <c r="C187" s="1000"/>
      <c r="D187" s="1000"/>
      <c r="E187" s="1000"/>
      <c r="F187" s="1000"/>
      <c r="G187" s="1000"/>
      <c r="H187" s="1017"/>
      <c r="I187" s="1000"/>
      <c r="J187" s="1018"/>
      <c r="K187" s="1000"/>
    </row>
    <row r="188" spans="1:11" ht="12" customHeight="1">
      <c r="A188" s="1001" t="s">
        <v>593</v>
      </c>
      <c r="B188" s="1002">
        <v>4110</v>
      </c>
      <c r="C188" s="1000"/>
      <c r="D188" s="1000"/>
      <c r="E188" s="1004"/>
      <c r="F188" s="1000"/>
      <c r="G188" s="1000"/>
      <c r="H188" s="1004"/>
      <c r="I188" s="1000"/>
      <c r="J188" s="1017"/>
      <c r="K188" s="499">
        <f t="shared" ref="K188:K193" si="20">SUM(C188:J188)</f>
        <v>0</v>
      </c>
    </row>
    <row r="189" spans="1:11" ht="12" customHeight="1">
      <c r="A189" s="1001" t="s">
        <v>259</v>
      </c>
      <c r="B189" s="1002">
        <v>4120</v>
      </c>
      <c r="C189" s="1000"/>
      <c r="D189" s="1000"/>
      <c r="E189" s="1004"/>
      <c r="F189" s="1000"/>
      <c r="G189" s="1000"/>
      <c r="H189" s="1004"/>
      <c r="I189" s="1000"/>
      <c r="J189" s="1017"/>
      <c r="K189" s="499">
        <f t="shared" si="20"/>
        <v>0</v>
      </c>
    </row>
    <row r="190" spans="1:11" ht="12" customHeight="1">
      <c r="A190" s="1001" t="s">
        <v>472</v>
      </c>
      <c r="B190" s="1002">
        <v>4130</v>
      </c>
      <c r="C190" s="1000"/>
      <c r="D190" s="1000"/>
      <c r="E190" s="1003"/>
      <c r="F190" s="1000"/>
      <c r="G190" s="1000"/>
      <c r="H190" s="1003"/>
      <c r="I190" s="1000"/>
      <c r="J190" s="1017"/>
      <c r="K190" s="499">
        <f t="shared" si="20"/>
        <v>0</v>
      </c>
    </row>
    <row r="191" spans="1:11" ht="12" customHeight="1">
      <c r="A191" s="1001" t="s">
        <v>221</v>
      </c>
      <c r="B191" s="1002">
        <v>4140</v>
      </c>
      <c r="C191" s="1000"/>
      <c r="D191" s="1000"/>
      <c r="E191" s="1003"/>
      <c r="F191" s="1000"/>
      <c r="G191" s="1000"/>
      <c r="H191" s="1003"/>
      <c r="I191" s="1000"/>
      <c r="J191" s="1017"/>
      <c r="K191" s="499">
        <f t="shared" si="20"/>
        <v>0</v>
      </c>
    </row>
    <row r="192" spans="1:11" ht="12" customHeight="1">
      <c r="A192" s="1001" t="s">
        <v>291</v>
      </c>
      <c r="B192" s="1002">
        <v>4170</v>
      </c>
      <c r="C192" s="1000"/>
      <c r="D192" s="1000"/>
      <c r="E192" s="1003"/>
      <c r="F192" s="1000"/>
      <c r="G192" s="1000"/>
      <c r="H192" s="1004"/>
      <c r="I192" s="1000"/>
      <c r="J192" s="1017"/>
      <c r="K192" s="499">
        <f t="shared" si="20"/>
        <v>0</v>
      </c>
    </row>
    <row r="193" spans="1:11" ht="12" customHeight="1">
      <c r="A193" s="1019" t="s">
        <v>795</v>
      </c>
      <c r="B193" s="1020">
        <v>4190</v>
      </c>
      <c r="C193" s="1000"/>
      <c r="D193" s="1000"/>
      <c r="E193" s="1003"/>
      <c r="F193" s="1000"/>
      <c r="G193" s="1000"/>
      <c r="H193" s="1004"/>
      <c r="I193" s="1000"/>
      <c r="J193" s="1017"/>
      <c r="K193" s="499">
        <f t="shared" si="20"/>
        <v>0</v>
      </c>
    </row>
    <row r="194" spans="1:11" ht="12" customHeight="1" thickBot="1">
      <c r="A194" s="1007" t="s">
        <v>707</v>
      </c>
      <c r="B194" s="1021">
        <v>4100</v>
      </c>
      <c r="C194" s="1000"/>
      <c r="D194" s="1000"/>
      <c r="E194" s="1022">
        <f>SUM(E188:E193)</f>
        <v>0</v>
      </c>
      <c r="F194" s="1000"/>
      <c r="G194" s="1000"/>
      <c r="H194" s="1022">
        <f>SUM(H188:H193)</f>
        <v>0</v>
      </c>
      <c r="I194" s="1000"/>
      <c r="J194" s="1017"/>
      <c r="K194" s="1022">
        <f>SUM(K188:K193)</f>
        <v>0</v>
      </c>
    </row>
    <row r="195" spans="1:11" s="1296" customFormat="1" ht="28" thickTop="1" thickBot="1">
      <c r="A195" s="1350" t="s">
        <v>809</v>
      </c>
      <c r="B195" s="1351">
        <v>4400</v>
      </c>
      <c r="C195" s="1000"/>
      <c r="D195" s="1000"/>
      <c r="E195" s="1023"/>
      <c r="F195" s="1000"/>
      <c r="G195" s="1000"/>
      <c r="H195" s="1024"/>
      <c r="I195" s="1000"/>
      <c r="J195" s="1017"/>
      <c r="K195" s="499">
        <f>SUM(C195:J195)</f>
        <v>0</v>
      </c>
    </row>
    <row r="196" spans="1:11" ht="14" thickTop="1" thickBot="1">
      <c r="A196" s="1025" t="s">
        <v>705</v>
      </c>
      <c r="B196" s="1026">
        <v>4000</v>
      </c>
      <c r="C196" s="1000"/>
      <c r="D196" s="1000"/>
      <c r="E196" s="1027">
        <f>SUM(E194,E195)</f>
        <v>0</v>
      </c>
      <c r="F196" s="1000"/>
      <c r="G196" s="1000"/>
      <c r="H196" s="1027">
        <f>SUM(H194,H195)</f>
        <v>0</v>
      </c>
      <c r="I196" s="1000"/>
      <c r="J196" s="1000"/>
      <c r="K196" s="1027">
        <f>SUM(K194,K195)</f>
        <v>0</v>
      </c>
    </row>
    <row r="197" spans="1:11" ht="15.75" customHeight="1" thickTop="1">
      <c r="A197" s="918" t="s">
        <v>52</v>
      </c>
      <c r="B197" s="1028">
        <v>5000</v>
      </c>
      <c r="C197" s="1029"/>
      <c r="D197" s="997"/>
      <c r="E197" s="1030"/>
      <c r="F197" s="997"/>
      <c r="G197" s="997"/>
      <c r="H197" s="1030"/>
      <c r="I197" s="997"/>
      <c r="J197" s="997"/>
      <c r="K197" s="1031"/>
    </row>
    <row r="198" spans="1:11" s="1296" customFormat="1" ht="15.75" customHeight="1">
      <c r="A198" s="1352" t="s">
        <v>223</v>
      </c>
      <c r="B198" s="1353" t="s">
        <v>868</v>
      </c>
      <c r="C198" s="1032"/>
      <c r="D198" s="1032"/>
      <c r="E198" s="1033"/>
      <c r="F198" s="1033"/>
      <c r="G198" s="1033"/>
      <c r="H198" s="1033"/>
      <c r="I198" s="1033"/>
      <c r="J198" s="1033"/>
      <c r="K198" s="1033"/>
    </row>
    <row r="199" spans="1:11" ht="12">
      <c r="A199" s="1034" t="s">
        <v>338</v>
      </c>
      <c r="B199" s="1035">
        <v>5110</v>
      </c>
      <c r="C199" s="1032"/>
      <c r="D199" s="1032"/>
      <c r="E199" s="1033"/>
      <c r="F199" s="1033"/>
      <c r="G199" s="1033"/>
      <c r="H199" s="1036"/>
      <c r="I199" s="1033"/>
      <c r="J199" s="1033"/>
      <c r="K199" s="499">
        <f t="shared" ref="K199:K206" si="21">SUM(C199:J199)</f>
        <v>0</v>
      </c>
    </row>
    <row r="200" spans="1:11" ht="12">
      <c r="A200" s="1034" t="s">
        <v>454</v>
      </c>
      <c r="B200" s="1037">
        <v>5120</v>
      </c>
      <c r="C200" s="1032"/>
      <c r="D200" s="1032"/>
      <c r="E200" s="1033"/>
      <c r="F200" s="1033"/>
      <c r="G200" s="1033"/>
      <c r="H200" s="1036"/>
      <c r="I200" s="1033"/>
      <c r="J200" s="1033"/>
      <c r="K200" s="499">
        <f t="shared" si="21"/>
        <v>0</v>
      </c>
    </row>
    <row r="201" spans="1:11" ht="12">
      <c r="A201" s="1038" t="s">
        <v>147</v>
      </c>
      <c r="B201" s="1037">
        <v>5130</v>
      </c>
      <c r="C201" s="1032"/>
      <c r="D201" s="1032"/>
      <c r="E201" s="1033"/>
      <c r="F201" s="1033"/>
      <c r="G201" s="1033"/>
      <c r="H201" s="1036"/>
      <c r="I201" s="1033"/>
      <c r="J201" s="1033"/>
      <c r="K201" s="499">
        <f t="shared" si="21"/>
        <v>0</v>
      </c>
    </row>
    <row r="202" spans="1:11" ht="12">
      <c r="A202" s="1034" t="s">
        <v>476</v>
      </c>
      <c r="B202" s="1037">
        <v>5140</v>
      </c>
      <c r="C202" s="1032"/>
      <c r="D202" s="1032"/>
      <c r="E202" s="1033"/>
      <c r="F202" s="1033"/>
      <c r="G202" s="1033"/>
      <c r="H202" s="1036"/>
      <c r="I202" s="1033"/>
      <c r="J202" s="1033"/>
      <c r="K202" s="499">
        <f t="shared" si="21"/>
        <v>0</v>
      </c>
    </row>
    <row r="203" spans="1:11" ht="12">
      <c r="A203" s="1034" t="s">
        <v>804</v>
      </c>
      <c r="B203" s="1037">
        <v>5150</v>
      </c>
      <c r="C203" s="1032"/>
      <c r="D203" s="1032"/>
      <c r="E203" s="1033"/>
      <c r="F203" s="1033"/>
      <c r="G203" s="1033"/>
      <c r="H203" s="1036"/>
      <c r="I203" s="1033"/>
      <c r="J203" s="1033"/>
      <c r="K203" s="499">
        <f t="shared" si="21"/>
        <v>0</v>
      </c>
    </row>
    <row r="204" spans="1:11" ht="12" customHeight="1" thickBot="1">
      <c r="A204" s="932" t="s">
        <v>516</v>
      </c>
      <c r="B204" s="819">
        <v>5100</v>
      </c>
      <c r="C204" s="900"/>
      <c r="D204" s="900"/>
      <c r="E204" s="900"/>
      <c r="F204" s="900"/>
      <c r="G204" s="900"/>
      <c r="H204" s="1039">
        <f>SUM(H199:H203)</f>
        <v>0</v>
      </c>
      <c r="I204" s="900"/>
      <c r="J204" s="900"/>
      <c r="K204" s="1039">
        <f t="shared" si="21"/>
        <v>0</v>
      </c>
    </row>
    <row r="205" spans="1:11" s="1296" customFormat="1" ht="15.75" customHeight="1" thickTop="1">
      <c r="A205" s="1354" t="s">
        <v>243</v>
      </c>
      <c r="B205" s="1355">
        <v>5200</v>
      </c>
      <c r="C205" s="900"/>
      <c r="D205" s="900"/>
      <c r="E205" s="900"/>
      <c r="F205" s="900"/>
      <c r="G205" s="900"/>
      <c r="H205" s="1040"/>
      <c r="I205" s="900"/>
      <c r="J205" s="900"/>
      <c r="K205" s="1041">
        <f>H205</f>
        <v>0</v>
      </c>
    </row>
    <row r="206" spans="1:11" s="1296" customFormat="1" ht="26.25" customHeight="1">
      <c r="A206" s="1356" t="s">
        <v>810</v>
      </c>
      <c r="B206" s="1357">
        <v>5300</v>
      </c>
      <c r="C206" s="900"/>
      <c r="D206" s="900"/>
      <c r="E206" s="900"/>
      <c r="F206" s="900"/>
      <c r="G206" s="1033"/>
      <c r="H206" s="1042"/>
      <c r="I206" s="900"/>
      <c r="J206" s="900"/>
      <c r="K206" s="499">
        <f t="shared" si="21"/>
        <v>0</v>
      </c>
    </row>
    <row r="207" spans="1:11" s="1296" customFormat="1" ht="15.75" customHeight="1" thickBot="1">
      <c r="A207" s="1358" t="s">
        <v>816</v>
      </c>
      <c r="B207" s="1359">
        <v>5400</v>
      </c>
      <c r="C207" s="900"/>
      <c r="D207" s="900"/>
      <c r="E207" s="900"/>
      <c r="F207" s="900"/>
      <c r="G207" s="1033"/>
      <c r="H207" s="1043"/>
      <c r="I207" s="900"/>
      <c r="J207" s="900"/>
      <c r="K207" s="1044">
        <f>H207</f>
        <v>0</v>
      </c>
    </row>
    <row r="208" spans="1:11" ht="12" customHeight="1" thickTop="1" thickBot="1">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c r="A209" s="1360" t="s">
        <v>202</v>
      </c>
      <c r="B209" s="1361">
        <v>6000</v>
      </c>
      <c r="C209" s="1032"/>
      <c r="D209" s="1032"/>
      <c r="E209" s="1033"/>
      <c r="F209" s="1033"/>
      <c r="G209" s="1033"/>
      <c r="H209" s="1048"/>
      <c r="I209" s="1033"/>
      <c r="J209" s="1033"/>
      <c r="K209" s="499">
        <f>SUM(C209:J209)</f>
        <v>0</v>
      </c>
    </row>
    <row r="210" spans="1:11" ht="12" customHeight="1" thickBot="1">
      <c r="A210" s="1813" t="s">
        <v>515</v>
      </c>
      <c r="B210" s="1810"/>
      <c r="C210" s="1039">
        <f>SUM(C184,C185)</f>
        <v>5200</v>
      </c>
      <c r="D210" s="1039">
        <f t="shared" ref="D210:K210" si="22">SUM(D184,D185,D196,D208,D209)</f>
        <v>1700</v>
      </c>
      <c r="E210" s="1039">
        <f>SUM(E184,E185,E196,E208,E209)</f>
        <v>2132200</v>
      </c>
      <c r="F210" s="1039">
        <f t="shared" si="22"/>
        <v>1000</v>
      </c>
      <c r="G210" s="1039">
        <f t="shared" si="22"/>
        <v>0</v>
      </c>
      <c r="H210" s="1039">
        <f>SUM(H184,H185,H196,H208,H209)</f>
        <v>0</v>
      </c>
      <c r="I210" s="1039">
        <f>SUM(I184,I185,I196,I208,I209)</f>
        <v>0</v>
      </c>
      <c r="J210" s="1039">
        <f t="shared" si="22"/>
        <v>0</v>
      </c>
      <c r="K210" s="1039">
        <f t="shared" si="22"/>
        <v>2140100</v>
      </c>
    </row>
    <row r="211" spans="1:11" ht="16" thickTop="1" thickBot="1">
      <c r="A211" s="1424" t="s">
        <v>82</v>
      </c>
      <c r="B211" s="1049"/>
      <c r="C211" s="1050"/>
      <c r="D211" s="1050"/>
      <c r="E211" s="1050"/>
      <c r="F211" s="1050"/>
      <c r="G211" s="1050"/>
      <c r="H211" s="1050"/>
      <c r="I211" s="1050"/>
      <c r="J211" s="1051"/>
      <c r="K211" s="1047">
        <f>'EstRev 5-10'!F267-'EstExp 11-17'!K210</f>
        <v>-603100</v>
      </c>
    </row>
    <row r="212" spans="1:11" ht="8.25" customHeight="1" thickTop="1">
      <c r="A212" s="1052"/>
      <c r="B212" s="1053"/>
      <c r="C212" s="1054"/>
      <c r="D212" s="1054"/>
      <c r="E212" s="1054"/>
      <c r="F212" s="1054"/>
      <c r="G212" s="1054"/>
      <c r="H212" s="1054"/>
      <c r="I212" s="1054"/>
      <c r="J212" s="1054"/>
      <c r="K212" s="1054"/>
    </row>
    <row r="213" spans="1:11" s="1296" customFormat="1" ht="16.75" customHeight="1">
      <c r="A213" s="1364" t="s">
        <v>149</v>
      </c>
      <c r="B213" s="1055"/>
      <c r="C213" s="1056"/>
      <c r="D213" s="1057"/>
      <c r="E213" s="1057"/>
      <c r="F213" s="1057"/>
      <c r="G213" s="1057"/>
      <c r="H213" s="1057"/>
      <c r="I213" s="1057"/>
      <c r="J213" s="1057"/>
      <c r="K213" s="1058"/>
    </row>
    <row r="214" spans="1:11" s="1296" customFormat="1" ht="15.75" customHeight="1">
      <c r="A214" s="1362" t="s">
        <v>203</v>
      </c>
      <c r="B214" s="1363" t="s">
        <v>275</v>
      </c>
      <c r="C214" s="1059"/>
      <c r="D214" s="1060"/>
      <c r="E214" s="1060"/>
      <c r="F214" s="1060"/>
      <c r="G214" s="1060"/>
      <c r="H214" s="1060"/>
      <c r="I214" s="1060"/>
      <c r="J214" s="1060"/>
      <c r="K214" s="1061"/>
    </row>
    <row r="215" spans="1:11" ht="12">
      <c r="A215" s="1062" t="s">
        <v>292</v>
      </c>
      <c r="B215" s="1063">
        <v>1100</v>
      </c>
      <c r="C215" s="1064"/>
      <c r="D215" s="1065">
        <v>206900</v>
      </c>
      <c r="E215" s="1066"/>
      <c r="F215" s="1066"/>
      <c r="G215" s="1066"/>
      <c r="H215" s="1066"/>
      <c r="I215" s="1066"/>
      <c r="J215" s="1066"/>
      <c r="K215" s="722">
        <f>SUM(C215:J215)</f>
        <v>206900</v>
      </c>
    </row>
    <row r="216" spans="1:11" ht="12">
      <c r="A216" s="1062" t="s">
        <v>317</v>
      </c>
      <c r="B216" s="1063">
        <v>1125</v>
      </c>
      <c r="C216" s="1064"/>
      <c r="D216" s="1067"/>
      <c r="E216" s="1066"/>
      <c r="F216" s="1066"/>
      <c r="G216" s="1066"/>
      <c r="H216" s="1066"/>
      <c r="I216" s="1066"/>
      <c r="J216" s="1066"/>
      <c r="K216" s="499">
        <f t="shared" ref="K216:K228" si="23">SUM(C216:J216)</f>
        <v>0</v>
      </c>
    </row>
    <row r="217" spans="1:11" ht="12">
      <c r="A217" s="1068" t="s">
        <v>566</v>
      </c>
      <c r="B217" s="1063">
        <v>1200</v>
      </c>
      <c r="C217" s="1064"/>
      <c r="D217" s="1067">
        <v>216500</v>
      </c>
      <c r="E217" s="1066"/>
      <c r="F217" s="1066"/>
      <c r="G217" s="1066"/>
      <c r="H217" s="1066"/>
      <c r="I217" s="1066"/>
      <c r="J217" s="1066"/>
      <c r="K217" s="499">
        <f t="shared" si="23"/>
        <v>216500</v>
      </c>
    </row>
    <row r="218" spans="1:11" ht="12">
      <c r="A218" s="1068" t="s">
        <v>318</v>
      </c>
      <c r="B218" s="1063">
        <v>1225</v>
      </c>
      <c r="C218" s="1064"/>
      <c r="D218" s="1067">
        <v>13000</v>
      </c>
      <c r="E218" s="1066"/>
      <c r="F218" s="1066"/>
      <c r="G218" s="1066"/>
      <c r="H218" s="1066"/>
      <c r="I218" s="1066"/>
      <c r="J218" s="1066"/>
      <c r="K218" s="499">
        <f t="shared" si="23"/>
        <v>13000</v>
      </c>
    </row>
    <row r="219" spans="1:11" ht="12">
      <c r="A219" s="1062" t="s">
        <v>138</v>
      </c>
      <c r="B219" s="1063">
        <v>1250</v>
      </c>
      <c r="C219" s="1064"/>
      <c r="D219" s="1067"/>
      <c r="E219" s="1066"/>
      <c r="F219" s="1066"/>
      <c r="G219" s="1066"/>
      <c r="H219" s="1066"/>
      <c r="I219" s="1066"/>
      <c r="J219" s="1066"/>
      <c r="K219" s="499">
        <f t="shared" si="23"/>
        <v>0</v>
      </c>
    </row>
    <row r="220" spans="1:11" ht="12">
      <c r="A220" s="1062" t="s">
        <v>435</v>
      </c>
      <c r="B220" s="1063">
        <v>1275</v>
      </c>
      <c r="C220" s="1064"/>
      <c r="D220" s="1067"/>
      <c r="E220" s="1066"/>
      <c r="F220" s="1066"/>
      <c r="G220" s="1066"/>
      <c r="H220" s="1066"/>
      <c r="I220" s="1066"/>
      <c r="J220" s="1066"/>
      <c r="K220" s="499">
        <f t="shared" si="23"/>
        <v>0</v>
      </c>
    </row>
    <row r="221" spans="1:11" ht="12">
      <c r="A221" s="1062" t="s">
        <v>298</v>
      </c>
      <c r="B221" s="1063">
        <v>1300</v>
      </c>
      <c r="C221" s="1064"/>
      <c r="D221" s="1067"/>
      <c r="E221" s="1066"/>
      <c r="F221" s="1066"/>
      <c r="G221" s="1066"/>
      <c r="H221" s="1066"/>
      <c r="I221" s="1066"/>
      <c r="J221" s="1066"/>
      <c r="K221" s="499">
        <f t="shared" si="23"/>
        <v>0</v>
      </c>
    </row>
    <row r="222" spans="1:11" ht="12">
      <c r="A222" s="1062" t="s">
        <v>319</v>
      </c>
      <c r="B222" s="1063">
        <v>1400</v>
      </c>
      <c r="C222" s="1064"/>
      <c r="D222" s="1067"/>
      <c r="E222" s="1066"/>
      <c r="F222" s="1066"/>
      <c r="G222" s="1066"/>
      <c r="H222" s="1066"/>
      <c r="I222" s="1066"/>
      <c r="J222" s="1066"/>
      <c r="K222" s="499">
        <f t="shared" si="23"/>
        <v>0</v>
      </c>
    </row>
    <row r="223" spans="1:11" ht="12">
      <c r="A223" s="1062" t="s">
        <v>299</v>
      </c>
      <c r="B223" s="1063">
        <v>1500</v>
      </c>
      <c r="C223" s="1064"/>
      <c r="D223" s="1067">
        <v>10200</v>
      </c>
      <c r="E223" s="1066"/>
      <c r="F223" s="1066"/>
      <c r="G223" s="1066"/>
      <c r="H223" s="1066"/>
      <c r="I223" s="1066"/>
      <c r="J223" s="1066"/>
      <c r="K223" s="499">
        <f t="shared" si="23"/>
        <v>10200</v>
      </c>
    </row>
    <row r="224" spans="1:11" ht="12">
      <c r="A224" s="1062" t="s">
        <v>300</v>
      </c>
      <c r="B224" s="1063">
        <v>1600</v>
      </c>
      <c r="C224" s="1064"/>
      <c r="D224" s="1067">
        <v>8200</v>
      </c>
      <c r="E224" s="1066"/>
      <c r="F224" s="1066"/>
      <c r="G224" s="1066"/>
      <c r="H224" s="1066"/>
      <c r="I224" s="1066"/>
      <c r="J224" s="1066"/>
      <c r="K224" s="499">
        <f t="shared" si="23"/>
        <v>8200</v>
      </c>
    </row>
    <row r="225" spans="1:11" ht="12">
      <c r="A225" s="1062" t="s">
        <v>136</v>
      </c>
      <c r="B225" s="1063">
        <v>1650</v>
      </c>
      <c r="C225" s="1064"/>
      <c r="D225" s="1067"/>
      <c r="E225" s="1066"/>
      <c r="F225" s="1066"/>
      <c r="G225" s="1066"/>
      <c r="H225" s="1066"/>
      <c r="I225" s="1066"/>
      <c r="J225" s="1066"/>
      <c r="K225" s="499">
        <f t="shared" si="23"/>
        <v>0</v>
      </c>
    </row>
    <row r="226" spans="1:11" ht="12">
      <c r="A226" s="1062" t="s">
        <v>320</v>
      </c>
      <c r="B226" s="1063">
        <v>1700</v>
      </c>
      <c r="C226" s="1064"/>
      <c r="D226" s="1067"/>
      <c r="E226" s="1066"/>
      <c r="F226" s="1066"/>
      <c r="G226" s="1066"/>
      <c r="H226" s="1066"/>
      <c r="I226" s="1066"/>
      <c r="J226" s="1066"/>
      <c r="K226" s="499">
        <f t="shared" si="23"/>
        <v>0</v>
      </c>
    </row>
    <row r="227" spans="1:11" ht="12">
      <c r="A227" s="1062" t="s">
        <v>137</v>
      </c>
      <c r="B227" s="1063">
        <v>1800</v>
      </c>
      <c r="C227" s="1064"/>
      <c r="D227" s="1067">
        <v>32700</v>
      </c>
      <c r="E227" s="1066"/>
      <c r="F227" s="1066"/>
      <c r="G227" s="1066"/>
      <c r="H227" s="1066"/>
      <c r="I227" s="1066"/>
      <c r="J227" s="1066"/>
      <c r="K227" s="499">
        <f t="shared" si="23"/>
        <v>32700</v>
      </c>
    </row>
    <row r="228" spans="1:11" ht="12">
      <c r="A228" s="1062" t="s">
        <v>152</v>
      </c>
      <c r="B228" s="1063">
        <v>1900</v>
      </c>
      <c r="C228" s="1064"/>
      <c r="D228" s="1069"/>
      <c r="E228" s="1066"/>
      <c r="F228" s="1066"/>
      <c r="G228" s="1066"/>
      <c r="H228" s="1066"/>
      <c r="I228" s="1066"/>
      <c r="J228" s="1066"/>
      <c r="K228" s="499">
        <f t="shared" si="23"/>
        <v>0</v>
      </c>
    </row>
    <row r="229" spans="1:11" ht="12" customHeight="1" thickBot="1">
      <c r="A229" s="1070" t="s">
        <v>580</v>
      </c>
      <c r="B229" s="1071">
        <v>1000</v>
      </c>
      <c r="C229" s="1064"/>
      <c r="D229" s="1072">
        <f>SUM(D215:D228)</f>
        <v>487500</v>
      </c>
      <c r="E229" s="1066"/>
      <c r="F229" s="1066"/>
      <c r="G229" s="1066"/>
      <c r="H229" s="1066"/>
      <c r="I229" s="1066"/>
      <c r="J229" s="1066"/>
      <c r="K229" s="1072">
        <f>SUM(K215:K228)</f>
        <v>487500</v>
      </c>
    </row>
    <row r="230" spans="1:11" s="1296" customFormat="1" ht="15.75" customHeight="1" thickTop="1">
      <c r="A230" s="1362" t="s">
        <v>204</v>
      </c>
      <c r="B230" s="1365">
        <v>2000</v>
      </c>
      <c r="C230" s="1059"/>
      <c r="D230" s="1073"/>
      <c r="E230" s="1074"/>
      <c r="F230" s="1060"/>
      <c r="G230" s="1060"/>
      <c r="H230" s="1060"/>
      <c r="I230" s="1060"/>
      <c r="J230" s="1060"/>
      <c r="K230" s="1075"/>
    </row>
    <row r="231" spans="1:11" s="1296" customFormat="1" ht="15.75" customHeight="1">
      <c r="A231" s="1366" t="s">
        <v>251</v>
      </c>
      <c r="B231" s="1367">
        <v>2100</v>
      </c>
      <c r="C231" s="1064"/>
      <c r="D231" s="1066"/>
      <c r="E231" s="1066"/>
      <c r="F231" s="1066"/>
      <c r="G231" s="1066"/>
      <c r="H231" s="1066"/>
      <c r="I231" s="1066"/>
      <c r="J231" s="1066"/>
      <c r="K231" s="1066"/>
    </row>
    <row r="232" spans="1:11" ht="12">
      <c r="A232" s="1062" t="s">
        <v>154</v>
      </c>
      <c r="B232" s="1063">
        <v>2110</v>
      </c>
      <c r="C232" s="1064"/>
      <c r="D232" s="1067">
        <v>10900</v>
      </c>
      <c r="E232" s="1066"/>
      <c r="F232" s="1066"/>
      <c r="G232" s="1066"/>
      <c r="H232" s="1066"/>
      <c r="I232" s="1066"/>
      <c r="J232" s="1066"/>
      <c r="K232" s="499">
        <f t="shared" ref="K232:K237" si="24">SUM(C232:J232)</f>
        <v>10900</v>
      </c>
    </row>
    <row r="233" spans="1:11" ht="12">
      <c r="A233" s="1062" t="s">
        <v>155</v>
      </c>
      <c r="B233" s="1063">
        <v>2120</v>
      </c>
      <c r="C233" s="1064"/>
      <c r="D233" s="1067">
        <v>500</v>
      </c>
      <c r="E233" s="1066"/>
      <c r="F233" s="1066"/>
      <c r="G233" s="1066"/>
      <c r="H233" s="1066"/>
      <c r="I233" s="1066"/>
      <c r="J233" s="1066"/>
      <c r="K233" s="499">
        <f t="shared" si="24"/>
        <v>500</v>
      </c>
    </row>
    <row r="234" spans="1:11" ht="12">
      <c r="A234" s="1062" t="s">
        <v>156</v>
      </c>
      <c r="B234" s="1063">
        <v>2130</v>
      </c>
      <c r="C234" s="1064"/>
      <c r="D234" s="1067">
        <v>37200</v>
      </c>
      <c r="E234" s="1066"/>
      <c r="F234" s="1066"/>
      <c r="G234" s="1066"/>
      <c r="H234" s="1066"/>
      <c r="I234" s="1066"/>
      <c r="J234" s="1066"/>
      <c r="K234" s="499">
        <f t="shared" si="24"/>
        <v>37200</v>
      </c>
    </row>
    <row r="235" spans="1:11" ht="12">
      <c r="A235" s="1062" t="s">
        <v>157</v>
      </c>
      <c r="B235" s="1063">
        <v>2140</v>
      </c>
      <c r="C235" s="1064"/>
      <c r="D235" s="1067">
        <v>16000</v>
      </c>
      <c r="E235" s="1066"/>
      <c r="F235" s="1066"/>
      <c r="G235" s="1066"/>
      <c r="H235" s="1066"/>
      <c r="I235" s="1066"/>
      <c r="J235" s="1066"/>
      <c r="K235" s="499">
        <f t="shared" si="24"/>
        <v>16000</v>
      </c>
    </row>
    <row r="236" spans="1:11" ht="12">
      <c r="A236" s="1062" t="s">
        <v>413</v>
      </c>
      <c r="B236" s="1063">
        <v>2150</v>
      </c>
      <c r="C236" s="1064"/>
      <c r="D236" s="1067">
        <v>9600</v>
      </c>
      <c r="E236" s="1066"/>
      <c r="F236" s="1066"/>
      <c r="G236" s="1066"/>
      <c r="H236" s="1066"/>
      <c r="I236" s="1066"/>
      <c r="J236" s="1066"/>
      <c r="K236" s="499">
        <f t="shared" si="24"/>
        <v>9600</v>
      </c>
    </row>
    <row r="237" spans="1:11" ht="12">
      <c r="A237" s="1062" t="s">
        <v>798</v>
      </c>
      <c r="B237" s="1063">
        <v>2190</v>
      </c>
      <c r="C237" s="1064"/>
      <c r="D237" s="1067">
        <v>52400</v>
      </c>
      <c r="E237" s="1066"/>
      <c r="F237" s="1066"/>
      <c r="G237" s="1066"/>
      <c r="H237" s="1066"/>
      <c r="I237" s="1066"/>
      <c r="J237" s="1066"/>
      <c r="K237" s="499">
        <f t="shared" si="24"/>
        <v>52400</v>
      </c>
    </row>
    <row r="238" spans="1:11" ht="12" customHeight="1" thickBot="1">
      <c r="A238" s="1070" t="s">
        <v>581</v>
      </c>
      <c r="B238" s="776">
        <v>2100</v>
      </c>
      <c r="C238" s="1064"/>
      <c r="D238" s="1072">
        <f>SUM(D232:D237)</f>
        <v>126600</v>
      </c>
      <c r="E238" s="1066"/>
      <c r="F238" s="1066"/>
      <c r="G238" s="1066"/>
      <c r="H238" s="1066"/>
      <c r="I238" s="1066"/>
      <c r="J238" s="1066"/>
      <c r="K238" s="1072">
        <f>SUM(K232:K237)</f>
        <v>126600</v>
      </c>
    </row>
    <row r="239" spans="1:11" s="1296" customFormat="1" ht="15.75" customHeight="1" thickTop="1">
      <c r="A239" s="1368" t="s">
        <v>253</v>
      </c>
      <c r="B239" s="1369" t="s">
        <v>869</v>
      </c>
      <c r="C239" s="1076"/>
      <c r="D239" s="1077"/>
      <c r="E239" s="1076"/>
      <c r="F239" s="1076"/>
      <c r="G239" s="1076"/>
      <c r="H239" s="1076"/>
      <c r="I239" s="1076"/>
      <c r="J239" s="1076"/>
      <c r="K239" s="1076"/>
    </row>
    <row r="240" spans="1:11" ht="12">
      <c r="A240" s="1078" t="s">
        <v>294</v>
      </c>
      <c r="B240" s="1079">
        <v>2210</v>
      </c>
      <c r="C240" s="1080"/>
      <c r="D240" s="1081">
        <v>15900</v>
      </c>
      <c r="E240" s="1082"/>
      <c r="F240" s="1076"/>
      <c r="G240" s="1076"/>
      <c r="H240" s="1076"/>
      <c r="I240" s="1076"/>
      <c r="J240" s="1076"/>
      <c r="K240" s="499">
        <f>SUM(C240:J240)</f>
        <v>15900</v>
      </c>
    </row>
    <row r="241" spans="1:11" ht="12">
      <c r="A241" s="1083" t="s">
        <v>295</v>
      </c>
      <c r="B241" s="1084">
        <v>2220</v>
      </c>
      <c r="C241" s="1080"/>
      <c r="D241" s="1085">
        <v>97700</v>
      </c>
      <c r="E241" s="1076"/>
      <c r="F241" s="1076"/>
      <c r="G241" s="1076"/>
      <c r="H241" s="1076"/>
      <c r="I241" s="1076"/>
      <c r="J241" s="1076"/>
      <c r="K241" s="499">
        <f>SUM(C241:J241)</f>
        <v>97700</v>
      </c>
    </row>
    <row r="242" spans="1:11" ht="12">
      <c r="A242" s="1086" t="s">
        <v>296</v>
      </c>
      <c r="B242" s="1079">
        <v>2230</v>
      </c>
      <c r="C242" s="1080"/>
      <c r="D242" s="1085"/>
      <c r="E242" s="1076"/>
      <c r="F242" s="1076"/>
      <c r="G242" s="1076"/>
      <c r="H242" s="1076"/>
      <c r="I242" s="1076"/>
      <c r="J242" s="1076"/>
      <c r="K242" s="499">
        <f>SUM(C242:J242)</f>
        <v>0</v>
      </c>
    </row>
    <row r="243" spans="1:11" ht="12" customHeight="1" thickBot="1">
      <c r="A243" s="1087" t="s">
        <v>582</v>
      </c>
      <c r="B243" s="1088">
        <v>2200</v>
      </c>
      <c r="C243" s="1080"/>
      <c r="D243" s="1089">
        <f>SUM(D240:D242)</f>
        <v>113600</v>
      </c>
      <c r="E243" s="1076"/>
      <c r="F243" s="1076"/>
      <c r="G243" s="1076"/>
      <c r="H243" s="1076"/>
      <c r="I243" s="1076"/>
      <c r="J243" s="1076"/>
      <c r="K243" s="1090">
        <f>SUM(K240:K242)</f>
        <v>113600</v>
      </c>
    </row>
    <row r="244" spans="1:11" s="1296" customFormat="1" ht="15.75" customHeight="1" thickTop="1">
      <c r="A244" s="1368" t="s">
        <v>193</v>
      </c>
      <c r="B244" s="1370">
        <v>2300</v>
      </c>
      <c r="C244" s="1080"/>
      <c r="D244" s="1091"/>
      <c r="E244" s="1076"/>
      <c r="F244" s="1076"/>
      <c r="G244" s="1076"/>
      <c r="H244" s="1076"/>
      <c r="I244" s="1076"/>
      <c r="J244" s="1076"/>
      <c r="K244" s="1082"/>
    </row>
    <row r="245" spans="1:11" ht="12">
      <c r="A245" s="1078" t="s">
        <v>336</v>
      </c>
      <c r="B245" s="1079">
        <v>2310</v>
      </c>
      <c r="C245" s="1080"/>
      <c r="D245" s="1081"/>
      <c r="E245" s="1076"/>
      <c r="F245" s="1076"/>
      <c r="G245" s="1076"/>
      <c r="H245" s="1076"/>
      <c r="I245" s="1076"/>
      <c r="J245" s="1076"/>
      <c r="K245" s="499">
        <f>SUM(C245:J245)</f>
        <v>0</v>
      </c>
    </row>
    <row r="246" spans="1:11" ht="12">
      <c r="A246" s="1078" t="s">
        <v>337</v>
      </c>
      <c r="B246" s="1079">
        <v>2320</v>
      </c>
      <c r="C246" s="1080"/>
      <c r="D246" s="1081">
        <v>19600</v>
      </c>
      <c r="E246" s="1076"/>
      <c r="F246" s="1076"/>
      <c r="G246" s="1076"/>
      <c r="H246" s="1076"/>
      <c r="I246" s="1076"/>
      <c r="J246" s="1076"/>
      <c r="K246" s="499">
        <f t="shared" ref="K246:K256" si="25">SUM(C246:J246)</f>
        <v>19600</v>
      </c>
    </row>
    <row r="247" spans="1:11" ht="12">
      <c r="A247" s="1078" t="s">
        <v>460</v>
      </c>
      <c r="B247" s="1079">
        <v>2330</v>
      </c>
      <c r="C247" s="1080"/>
      <c r="D247" s="1092">
        <v>1300</v>
      </c>
      <c r="E247" s="1076"/>
      <c r="F247" s="1076"/>
      <c r="G247" s="1076"/>
      <c r="H247" s="1076"/>
      <c r="I247" s="1076"/>
      <c r="J247" s="1076"/>
      <c r="K247" s="499">
        <f t="shared" si="25"/>
        <v>1300</v>
      </c>
    </row>
    <row r="248" spans="1:11" ht="12">
      <c r="A248" s="1093" t="s">
        <v>321</v>
      </c>
      <c r="B248" s="1094">
        <v>2361</v>
      </c>
      <c r="C248" s="1080"/>
      <c r="D248" s="1081"/>
      <c r="E248" s="1076"/>
      <c r="F248" s="1076"/>
      <c r="G248" s="1076"/>
      <c r="H248" s="1076"/>
      <c r="I248" s="1076"/>
      <c r="J248" s="1076"/>
      <c r="K248" s="499">
        <f t="shared" si="25"/>
        <v>0</v>
      </c>
    </row>
    <row r="249" spans="1:11" ht="12">
      <c r="A249" s="1093" t="s">
        <v>436</v>
      </c>
      <c r="B249" s="1095">
        <v>2362</v>
      </c>
      <c r="C249" s="1080"/>
      <c r="D249" s="1092"/>
      <c r="E249" s="1076"/>
      <c r="F249" s="1076"/>
      <c r="G249" s="1076"/>
      <c r="H249" s="1076"/>
      <c r="I249" s="1076"/>
      <c r="J249" s="1076"/>
      <c r="K249" s="499">
        <f t="shared" si="25"/>
        <v>0</v>
      </c>
    </row>
    <row r="250" spans="1:11" ht="12">
      <c r="A250" s="1093" t="s">
        <v>322</v>
      </c>
      <c r="B250" s="1094">
        <v>2363</v>
      </c>
      <c r="C250" s="1080"/>
      <c r="D250" s="1092"/>
      <c r="E250" s="1076"/>
      <c r="F250" s="1076"/>
      <c r="G250" s="1076"/>
      <c r="H250" s="1076"/>
      <c r="I250" s="1076"/>
      <c r="J250" s="1076"/>
      <c r="K250" s="499">
        <f t="shared" si="25"/>
        <v>0</v>
      </c>
    </row>
    <row r="251" spans="1:11" ht="12">
      <c r="A251" s="1093" t="s">
        <v>323</v>
      </c>
      <c r="B251" s="1094">
        <v>2364</v>
      </c>
      <c r="C251" s="1080"/>
      <c r="D251" s="1092"/>
      <c r="E251" s="1076"/>
      <c r="F251" s="1076"/>
      <c r="G251" s="1076"/>
      <c r="H251" s="1076"/>
      <c r="I251" s="1076"/>
      <c r="J251" s="1076"/>
      <c r="K251" s="499">
        <f t="shared" si="25"/>
        <v>0</v>
      </c>
    </row>
    <row r="252" spans="1:11" ht="12">
      <c r="A252" s="1093" t="s">
        <v>324</v>
      </c>
      <c r="B252" s="1094">
        <v>2365</v>
      </c>
      <c r="C252" s="1080"/>
      <c r="D252" s="1092"/>
      <c r="E252" s="1076"/>
      <c r="F252" s="1076"/>
      <c r="G252" s="1076"/>
      <c r="H252" s="1076"/>
      <c r="I252" s="1076"/>
      <c r="J252" s="1076"/>
      <c r="K252" s="499">
        <f t="shared" si="25"/>
        <v>0</v>
      </c>
    </row>
    <row r="253" spans="1:11" ht="12">
      <c r="A253" s="1093" t="s">
        <v>521</v>
      </c>
      <c r="B253" s="1094">
        <v>2366</v>
      </c>
      <c r="C253" s="1080"/>
      <c r="D253" s="1092"/>
      <c r="E253" s="1076"/>
      <c r="F253" s="1076"/>
      <c r="G253" s="1076"/>
      <c r="H253" s="1076"/>
      <c r="I253" s="1076"/>
      <c r="J253" s="1076"/>
      <c r="K253" s="499">
        <f t="shared" si="25"/>
        <v>0</v>
      </c>
    </row>
    <row r="254" spans="1:11" ht="12">
      <c r="A254" s="1093" t="s">
        <v>817</v>
      </c>
      <c r="B254" s="1095">
        <v>2367</v>
      </c>
      <c r="C254" s="1080"/>
      <c r="D254" s="1092"/>
      <c r="E254" s="1076"/>
      <c r="F254" s="1076"/>
      <c r="G254" s="1076"/>
      <c r="H254" s="1076"/>
      <c r="I254" s="1076"/>
      <c r="J254" s="1076"/>
      <c r="K254" s="499">
        <f t="shared" si="25"/>
        <v>0</v>
      </c>
    </row>
    <row r="255" spans="1:11" ht="12">
      <c r="A255" s="1093" t="s">
        <v>325</v>
      </c>
      <c r="B255" s="1094">
        <v>2368</v>
      </c>
      <c r="C255" s="1080"/>
      <c r="D255" s="1092"/>
      <c r="E255" s="1076"/>
      <c r="F255" s="1076"/>
      <c r="G255" s="1076"/>
      <c r="H255" s="1076"/>
      <c r="I255" s="1076"/>
      <c r="J255" s="1076"/>
      <c r="K255" s="499">
        <f t="shared" si="25"/>
        <v>0</v>
      </c>
    </row>
    <row r="256" spans="1:11" ht="12">
      <c r="A256" s="1093" t="s">
        <v>326</v>
      </c>
      <c r="B256" s="1094">
        <v>2369</v>
      </c>
      <c r="C256" s="1080"/>
      <c r="D256" s="1092"/>
      <c r="E256" s="1076"/>
      <c r="F256" s="1076"/>
      <c r="G256" s="1076"/>
      <c r="H256" s="1076"/>
      <c r="I256" s="1076"/>
      <c r="J256" s="1076"/>
      <c r="K256" s="499">
        <f t="shared" si="25"/>
        <v>0</v>
      </c>
    </row>
    <row r="257" spans="1:11" ht="12" customHeight="1" thickBot="1">
      <c r="A257" s="1096" t="s">
        <v>583</v>
      </c>
      <c r="B257" s="1097">
        <v>2300</v>
      </c>
      <c r="C257" s="1080"/>
      <c r="D257" s="1090">
        <f>SUM(D245:D256)</f>
        <v>20900</v>
      </c>
      <c r="E257" s="1076"/>
      <c r="F257" s="1076"/>
      <c r="G257" s="1076"/>
      <c r="H257" s="1076"/>
      <c r="I257" s="1076"/>
      <c r="J257" s="1076"/>
      <c r="K257" s="1090">
        <f>SUM(K245:K256)</f>
        <v>20900</v>
      </c>
    </row>
    <row r="258" spans="1:11" s="1296" customFormat="1" ht="15.75" customHeight="1" thickTop="1">
      <c r="A258" s="1368" t="s">
        <v>199</v>
      </c>
      <c r="B258" s="1370">
        <v>2400</v>
      </c>
      <c r="C258" s="1080"/>
      <c r="D258" s="1098"/>
      <c r="E258" s="1076"/>
      <c r="F258" s="1076"/>
      <c r="G258" s="1076"/>
      <c r="H258" s="1076"/>
      <c r="I258" s="1076"/>
      <c r="J258" s="1076"/>
      <c r="K258" s="1082"/>
    </row>
    <row r="259" spans="1:11" ht="12" customHeight="1">
      <c r="A259" s="1078" t="s">
        <v>589</v>
      </c>
      <c r="B259" s="1079">
        <v>2410</v>
      </c>
      <c r="C259" s="1080"/>
      <c r="D259" s="1099">
        <v>77000</v>
      </c>
      <c r="E259" s="1076"/>
      <c r="F259" s="1076"/>
      <c r="G259" s="1076"/>
      <c r="H259" s="1076"/>
      <c r="I259" s="1076"/>
      <c r="J259" s="1076"/>
      <c r="K259" s="499">
        <f>SUM(C259:J259)</f>
        <v>77000</v>
      </c>
    </row>
    <row r="260" spans="1:11" ht="12">
      <c r="A260" s="1078" t="s">
        <v>793</v>
      </c>
      <c r="B260" s="1079">
        <v>2490</v>
      </c>
      <c r="C260" s="1080"/>
      <c r="D260" s="1099"/>
      <c r="E260" s="1076"/>
      <c r="F260" s="1076"/>
      <c r="G260" s="1076"/>
      <c r="H260" s="1076"/>
      <c r="I260" s="1076"/>
      <c r="J260" s="1076"/>
      <c r="K260" s="499">
        <f>SUM(C260:J260)</f>
        <v>0</v>
      </c>
    </row>
    <row r="261" spans="1:11" ht="12" customHeight="1" thickBot="1">
      <c r="A261" s="1096" t="s">
        <v>584</v>
      </c>
      <c r="B261" s="1088">
        <v>2400</v>
      </c>
      <c r="C261" s="1080"/>
      <c r="D261" s="1090">
        <f>SUM(D259:D260)</f>
        <v>77000</v>
      </c>
      <c r="E261" s="1076"/>
      <c r="F261" s="1076"/>
      <c r="G261" s="1076"/>
      <c r="H261" s="1076"/>
      <c r="I261" s="1076"/>
      <c r="J261" s="1076"/>
      <c r="K261" s="1090">
        <f>SUM(K259:K260)</f>
        <v>77000</v>
      </c>
    </row>
    <row r="262" spans="1:11" s="1296" customFormat="1" ht="15.75" customHeight="1" thickTop="1">
      <c r="A262" s="1368" t="s">
        <v>252</v>
      </c>
      <c r="B262" s="1370">
        <v>2500</v>
      </c>
      <c r="C262" s="1080"/>
      <c r="D262" s="1098"/>
      <c r="E262" s="1076"/>
      <c r="F262" s="1076"/>
      <c r="G262" s="1076"/>
      <c r="H262" s="1076"/>
      <c r="I262" s="1076"/>
      <c r="J262" s="1076"/>
      <c r="K262" s="1082"/>
    </row>
    <row r="263" spans="1:11" ht="12">
      <c r="A263" s="1078" t="s">
        <v>414</v>
      </c>
      <c r="B263" s="1079">
        <v>2510</v>
      </c>
      <c r="C263" s="1080"/>
      <c r="D263" s="1099">
        <v>48800</v>
      </c>
      <c r="E263" s="1076"/>
      <c r="F263" s="1076"/>
      <c r="G263" s="1076"/>
      <c r="H263" s="1076"/>
      <c r="I263" s="1076"/>
      <c r="J263" s="1076"/>
      <c r="K263" s="499">
        <f>SUM(C263:J263)</f>
        <v>48800</v>
      </c>
    </row>
    <row r="264" spans="1:11" ht="12">
      <c r="A264" s="1078" t="s">
        <v>415</v>
      </c>
      <c r="B264" s="1079">
        <v>2520</v>
      </c>
      <c r="C264" s="1080"/>
      <c r="D264" s="1081">
        <v>35100</v>
      </c>
      <c r="E264" s="1076"/>
      <c r="F264" s="1076"/>
      <c r="G264" s="1076"/>
      <c r="H264" s="1076"/>
      <c r="I264" s="1076"/>
      <c r="J264" s="1076"/>
      <c r="K264" s="499">
        <f t="shared" ref="K264:K269" si="26">SUM(C264:J264)</f>
        <v>35100</v>
      </c>
    </row>
    <row r="265" spans="1:11" ht="12">
      <c r="A265" s="1100" t="s">
        <v>258</v>
      </c>
      <c r="B265" s="1101" t="s">
        <v>273</v>
      </c>
      <c r="C265" s="1102"/>
      <c r="D265" s="1103"/>
      <c r="E265" s="1104"/>
      <c r="F265" s="1104"/>
      <c r="G265" s="1104"/>
      <c r="H265" s="1104"/>
      <c r="I265" s="1104"/>
      <c r="J265" s="1104"/>
      <c r="K265" s="499">
        <f t="shared" si="26"/>
        <v>0</v>
      </c>
    </row>
    <row r="266" spans="1:11" ht="12">
      <c r="A266" s="1100" t="s">
        <v>287</v>
      </c>
      <c r="B266" s="1105">
        <v>2540</v>
      </c>
      <c r="C266" s="1102"/>
      <c r="D266" s="1103">
        <v>208600</v>
      </c>
      <c r="E266" s="1104"/>
      <c r="F266" s="1104"/>
      <c r="G266" s="1104"/>
      <c r="H266" s="1104"/>
      <c r="I266" s="1104"/>
      <c r="J266" s="1104"/>
      <c r="K266" s="499">
        <f t="shared" si="26"/>
        <v>208600</v>
      </c>
    </row>
    <row r="267" spans="1:11" ht="12">
      <c r="A267" s="1100" t="s">
        <v>417</v>
      </c>
      <c r="B267" s="1105">
        <v>2550</v>
      </c>
      <c r="C267" s="1102"/>
      <c r="D267" s="1103">
        <v>100</v>
      </c>
      <c r="E267" s="1104"/>
      <c r="F267" s="1104"/>
      <c r="G267" s="1104"/>
      <c r="H267" s="1104"/>
      <c r="I267" s="1104"/>
      <c r="J267" s="1104"/>
      <c r="K267" s="499">
        <f t="shared" si="26"/>
        <v>100</v>
      </c>
    </row>
    <row r="268" spans="1:11" ht="12">
      <c r="A268" s="1100" t="s">
        <v>418</v>
      </c>
      <c r="B268" s="1105">
        <v>2560</v>
      </c>
      <c r="C268" s="1102"/>
      <c r="D268" s="1103">
        <v>9900</v>
      </c>
      <c r="E268" s="1104"/>
      <c r="F268" s="1104"/>
      <c r="G268" s="1104"/>
      <c r="H268" s="1104"/>
      <c r="I268" s="1104"/>
      <c r="J268" s="1104"/>
      <c r="K268" s="499">
        <f t="shared" si="26"/>
        <v>9900</v>
      </c>
    </row>
    <row r="269" spans="1:11" ht="12">
      <c r="A269" s="1100" t="s">
        <v>419</v>
      </c>
      <c r="B269" s="1105">
        <v>2570</v>
      </c>
      <c r="C269" s="1102"/>
      <c r="D269" s="1103"/>
      <c r="E269" s="1104"/>
      <c r="F269" s="1104"/>
      <c r="G269" s="1104"/>
      <c r="H269" s="1104"/>
      <c r="I269" s="1104"/>
      <c r="J269" s="1104"/>
      <c r="K269" s="499">
        <f t="shared" si="26"/>
        <v>0</v>
      </c>
    </row>
    <row r="270" spans="1:11" ht="12" customHeight="1" thickBot="1">
      <c r="A270" s="1106" t="s">
        <v>585</v>
      </c>
      <c r="B270" s="1107">
        <v>2500</v>
      </c>
      <c r="C270" s="1102"/>
      <c r="D270" s="1108">
        <f>SUM(D263:D269)</f>
        <v>302500</v>
      </c>
      <c r="E270" s="1104"/>
      <c r="F270" s="1104"/>
      <c r="G270" s="1104"/>
      <c r="H270" s="1104"/>
      <c r="I270" s="1104"/>
      <c r="J270" s="1104"/>
      <c r="K270" s="1108">
        <f>SUM(K263:K269)</f>
        <v>302500</v>
      </c>
    </row>
    <row r="271" spans="1:11" s="1296" customFormat="1" ht="15.75" customHeight="1" thickTop="1">
      <c r="A271" s="1371" t="s">
        <v>200</v>
      </c>
      <c r="B271" s="1372">
        <v>2600</v>
      </c>
      <c r="C271" s="1102"/>
      <c r="D271" s="1109"/>
      <c r="E271" s="1104"/>
      <c r="F271" s="1104"/>
      <c r="G271" s="1104"/>
      <c r="H271" s="1104"/>
      <c r="I271" s="1104"/>
      <c r="J271" s="1104"/>
      <c r="K271" s="1110"/>
    </row>
    <row r="272" spans="1:11" ht="12">
      <c r="A272" s="1100" t="s">
        <v>420</v>
      </c>
      <c r="B272" s="1105">
        <v>2610</v>
      </c>
      <c r="C272" s="1102"/>
      <c r="D272" s="1103"/>
      <c r="E272" s="1104"/>
      <c r="F272" s="1104"/>
      <c r="G272" s="1104"/>
      <c r="H272" s="1104"/>
      <c r="I272" s="1104"/>
      <c r="J272" s="1104"/>
      <c r="K272" s="499">
        <f>SUM(C272:J272)</f>
        <v>0</v>
      </c>
    </row>
    <row r="273" spans="1:11" ht="12">
      <c r="A273" s="1100" t="s">
        <v>471</v>
      </c>
      <c r="B273" s="1105">
        <v>2620</v>
      </c>
      <c r="C273" s="1102"/>
      <c r="D273" s="1103"/>
      <c r="E273" s="1104"/>
      <c r="F273" s="1104"/>
      <c r="G273" s="1104"/>
      <c r="H273" s="1104"/>
      <c r="I273" s="1104"/>
      <c r="J273" s="1104"/>
      <c r="K273" s="499">
        <f>SUM(C273:J273)</f>
        <v>0</v>
      </c>
    </row>
    <row r="274" spans="1:11" ht="12">
      <c r="A274" s="1111" t="s">
        <v>522</v>
      </c>
      <c r="B274" s="1112">
        <v>2630</v>
      </c>
      <c r="C274" s="1102"/>
      <c r="D274" s="1103">
        <v>10900</v>
      </c>
      <c r="E274" s="1104"/>
      <c r="F274" s="1104"/>
      <c r="G274" s="1104"/>
      <c r="H274" s="1104"/>
      <c r="I274" s="1104"/>
      <c r="J274" s="1104"/>
      <c r="K274" s="499">
        <f>SUM(C274:J274)</f>
        <v>10900</v>
      </c>
    </row>
    <row r="275" spans="1:11" ht="12">
      <c r="A275" s="1100" t="s">
        <v>539</v>
      </c>
      <c r="B275" s="1105">
        <v>2640</v>
      </c>
      <c r="C275" s="1102"/>
      <c r="D275" s="1103"/>
      <c r="E275" s="1104"/>
      <c r="F275" s="1104"/>
      <c r="G275" s="1104"/>
      <c r="H275" s="1104"/>
      <c r="I275" s="1104"/>
      <c r="J275" s="1104"/>
      <c r="K275" s="499">
        <f>SUM(C275:J275)</f>
        <v>0</v>
      </c>
    </row>
    <row r="276" spans="1:11" ht="12">
      <c r="A276" s="1100" t="s">
        <v>540</v>
      </c>
      <c r="B276" s="1105">
        <v>2660</v>
      </c>
      <c r="C276" s="1102"/>
      <c r="D276" s="1113"/>
      <c r="E276" s="1104"/>
      <c r="F276" s="1104"/>
      <c r="G276" s="1104"/>
      <c r="H276" s="1104"/>
      <c r="I276" s="1104"/>
      <c r="J276" s="1104"/>
      <c r="K276" s="499">
        <f>SUM(C276:J276)</f>
        <v>0</v>
      </c>
    </row>
    <row r="277" spans="1:11" ht="13" thickBot="1">
      <c r="A277" s="1106" t="s">
        <v>586</v>
      </c>
      <c r="B277" s="1114">
        <v>2600</v>
      </c>
      <c r="C277" s="1102"/>
      <c r="D277" s="1108">
        <f>SUM(D272:D276)</f>
        <v>10900</v>
      </c>
      <c r="E277" s="1104"/>
      <c r="F277" s="1104"/>
      <c r="G277" s="1104"/>
      <c r="H277" s="1104"/>
      <c r="I277" s="1104"/>
      <c r="J277" s="1104"/>
      <c r="K277" s="1108">
        <f>SUM(K272:K276)</f>
        <v>10900</v>
      </c>
    </row>
    <row r="278" spans="1:11" s="1296" customFormat="1" ht="15.75" customHeight="1" thickTop="1">
      <c r="A278" s="1373" t="s">
        <v>811</v>
      </c>
      <c r="B278" s="1374">
        <v>2900</v>
      </c>
      <c r="C278" s="1102"/>
      <c r="D278" s="1115">
        <v>0</v>
      </c>
      <c r="E278" s="1104"/>
      <c r="F278" s="1104"/>
      <c r="G278" s="1104"/>
      <c r="H278" s="1104"/>
      <c r="I278" s="1104"/>
      <c r="J278" s="1104"/>
      <c r="K278" s="794">
        <f>SUM(C278:J278)</f>
        <v>0</v>
      </c>
    </row>
    <row r="279" spans="1:11" ht="12" customHeight="1" thickBot="1">
      <c r="A279" s="1116" t="s">
        <v>587</v>
      </c>
      <c r="B279" s="819">
        <v>2000</v>
      </c>
      <c r="C279" s="1102"/>
      <c r="D279" s="1117">
        <f>SUM(D238,D243,D257,D261,D270,D277,D278)</f>
        <v>651500</v>
      </c>
      <c r="E279" s="1104"/>
      <c r="F279" s="1104"/>
      <c r="G279" s="1104"/>
      <c r="H279" s="1104"/>
      <c r="I279" s="1104"/>
      <c r="J279" s="1104"/>
      <c r="K279" s="1117">
        <f>SUM(K238,K243,K257,K261,K270,K277,K278)</f>
        <v>651500</v>
      </c>
    </row>
    <row r="280" spans="1:11" s="1296" customFormat="1" ht="15.75" customHeight="1" thickTop="1">
      <c r="A280" s="1375" t="s">
        <v>205</v>
      </c>
      <c r="B280" s="1376">
        <v>3000</v>
      </c>
      <c r="C280" s="1118"/>
      <c r="D280" s="1119">
        <v>3100</v>
      </c>
      <c r="E280" s="1120"/>
      <c r="F280" s="1120"/>
      <c r="G280" s="1104"/>
      <c r="H280" s="1120"/>
      <c r="I280" s="1104"/>
      <c r="J280" s="1120"/>
      <c r="K280" s="1121">
        <f>SUM(C280:J280)</f>
        <v>3100</v>
      </c>
    </row>
    <row r="281" spans="1:11" s="1296" customFormat="1" ht="15.75" customHeight="1">
      <c r="A281" s="1377" t="s">
        <v>711</v>
      </c>
      <c r="B281" s="1378">
        <v>4000</v>
      </c>
      <c r="C281" s="1122"/>
      <c r="D281" s="1123"/>
      <c r="E281" s="1124"/>
      <c r="F281" s="1124"/>
      <c r="G281" s="1124"/>
      <c r="H281" s="1124"/>
      <c r="I281" s="1124"/>
      <c r="J281" s="1124"/>
      <c r="K281" s="1125"/>
    </row>
    <row r="282" spans="1:11" ht="12">
      <c r="A282" s="1126" t="s">
        <v>598</v>
      </c>
      <c r="B282" s="1127">
        <v>4110</v>
      </c>
      <c r="C282" s="1118"/>
      <c r="D282" s="1128"/>
      <c r="E282" s="1120"/>
      <c r="F282" s="1120"/>
      <c r="G282" s="1120"/>
      <c r="H282" s="1120"/>
      <c r="I282" s="1120"/>
      <c r="J282" s="1120"/>
      <c r="K282" s="1129">
        <f>D282</f>
        <v>0</v>
      </c>
    </row>
    <row r="283" spans="1:11" ht="12">
      <c r="A283" s="1130" t="s">
        <v>259</v>
      </c>
      <c r="B283" s="1131">
        <v>4120</v>
      </c>
      <c r="C283" s="1118"/>
      <c r="D283" s="1132"/>
      <c r="E283" s="1120"/>
      <c r="F283" s="1120"/>
      <c r="G283" s="1104"/>
      <c r="H283" s="1120"/>
      <c r="I283" s="1104"/>
      <c r="J283" s="1120"/>
      <c r="K283" s="499">
        <f>D283</f>
        <v>0</v>
      </c>
    </row>
    <row r="284" spans="1:11" ht="12">
      <c r="A284" s="1130" t="s">
        <v>221</v>
      </c>
      <c r="B284" s="1131">
        <v>4140</v>
      </c>
      <c r="C284" s="1118"/>
      <c r="D284" s="1132"/>
      <c r="E284" s="1120"/>
      <c r="F284" s="1120"/>
      <c r="G284" s="1104"/>
      <c r="H284" s="1120"/>
      <c r="I284" s="1104"/>
      <c r="J284" s="1120"/>
      <c r="K284" s="499">
        <f>D284</f>
        <v>0</v>
      </c>
    </row>
    <row r="285" spans="1:11" ht="13" thickBot="1">
      <c r="A285" s="1133" t="s">
        <v>705</v>
      </c>
      <c r="B285" s="1134">
        <v>4000</v>
      </c>
      <c r="C285" s="1118"/>
      <c r="D285" s="1135">
        <f>SUM(D282:D284)</f>
        <v>0</v>
      </c>
      <c r="E285" s="1120"/>
      <c r="F285" s="1120"/>
      <c r="G285" s="1120"/>
      <c r="H285" s="1120"/>
      <c r="I285" s="1120"/>
      <c r="J285" s="1120"/>
      <c r="K285" s="1135">
        <f>SUM(K282:K284)</f>
        <v>0</v>
      </c>
    </row>
    <row r="286" spans="1:11" s="1296" customFormat="1" ht="15.75" customHeight="1" thickTop="1">
      <c r="A286" s="1375" t="s">
        <v>53</v>
      </c>
      <c r="B286" s="1379">
        <v>5000</v>
      </c>
      <c r="C286" s="1136"/>
      <c r="D286" s="1137"/>
      <c r="E286" s="1124"/>
      <c r="F286" s="1124"/>
      <c r="G286" s="1124"/>
      <c r="H286" s="1124"/>
      <c r="I286" s="1124"/>
      <c r="J286" s="1124"/>
      <c r="K286" s="1138"/>
    </row>
    <row r="287" spans="1:11" s="1296" customFormat="1" ht="15.75" customHeight="1">
      <c r="A287" s="1380" t="s">
        <v>223</v>
      </c>
      <c r="B287" s="1381">
        <v>5100</v>
      </c>
      <c r="C287" s="1139"/>
      <c r="D287" s="1140"/>
      <c r="E287" s="1120"/>
      <c r="F287" s="1120"/>
      <c r="G287" s="1120"/>
      <c r="H287" s="1120"/>
      <c r="I287" s="1120"/>
      <c r="J287" s="1120"/>
      <c r="K287" s="1141"/>
    </row>
    <row r="288" spans="1:11" ht="12">
      <c r="A288" s="1142" t="s">
        <v>338</v>
      </c>
      <c r="B288" s="1131">
        <v>5110</v>
      </c>
      <c r="C288" s="1139"/>
      <c r="D288" s="1140"/>
      <c r="E288" s="1120"/>
      <c r="F288" s="1120"/>
      <c r="G288" s="1120"/>
      <c r="H288" s="1132"/>
      <c r="I288" s="1120"/>
      <c r="J288" s="1143"/>
      <c r="K288" s="499">
        <f>SUM(C288:J288)</f>
        <v>0</v>
      </c>
    </row>
    <row r="289" spans="1:11" ht="12">
      <c r="A289" s="1142" t="s">
        <v>454</v>
      </c>
      <c r="B289" s="1144">
        <v>5120</v>
      </c>
      <c r="C289" s="1139"/>
      <c r="D289" s="1140"/>
      <c r="E289" s="1120"/>
      <c r="F289" s="1120"/>
      <c r="G289" s="1120"/>
      <c r="H289" s="1132"/>
      <c r="I289" s="1120"/>
      <c r="J289" s="1143"/>
      <c r="K289" s="499">
        <f>SUM(C289:J289)</f>
        <v>0</v>
      </c>
    </row>
    <row r="290" spans="1:11" ht="12">
      <c r="A290" s="1145" t="s">
        <v>147</v>
      </c>
      <c r="B290" s="1131">
        <v>5130</v>
      </c>
      <c r="C290" s="1139"/>
      <c r="D290" s="1140"/>
      <c r="E290" s="1120"/>
      <c r="F290" s="1120"/>
      <c r="G290" s="1120"/>
      <c r="H290" s="1132"/>
      <c r="I290" s="1120"/>
      <c r="J290" s="1143"/>
      <c r="K290" s="499">
        <f>SUM(C290:J290)</f>
        <v>0</v>
      </c>
    </row>
    <row r="291" spans="1:11" ht="12">
      <c r="A291" s="1142" t="s">
        <v>476</v>
      </c>
      <c r="B291" s="1131">
        <v>5140</v>
      </c>
      <c r="C291" s="1139"/>
      <c r="D291" s="1140"/>
      <c r="E291" s="1120"/>
      <c r="F291" s="1120"/>
      <c r="G291" s="1120"/>
      <c r="H291" s="1132"/>
      <c r="I291" s="1120"/>
      <c r="J291" s="1143"/>
      <c r="K291" s="499">
        <f>SUM(C291:J291)</f>
        <v>0</v>
      </c>
    </row>
    <row r="292" spans="1:11" ht="12">
      <c r="A292" s="1142" t="s">
        <v>805</v>
      </c>
      <c r="B292" s="1131">
        <v>5150</v>
      </c>
      <c r="C292" s="1139"/>
      <c r="D292" s="1140"/>
      <c r="E292" s="1120"/>
      <c r="F292" s="1120"/>
      <c r="G292" s="1120"/>
      <c r="H292" s="1132"/>
      <c r="I292" s="1120"/>
      <c r="J292" s="1143"/>
      <c r="K292" s="499">
        <f>SUM(C292:J292)</f>
        <v>0</v>
      </c>
    </row>
    <row r="293" spans="1:11" ht="12" customHeight="1" thickBot="1">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c r="A294" s="1375" t="s">
        <v>206</v>
      </c>
      <c r="B294" s="1382">
        <v>6000</v>
      </c>
      <c r="C294" s="1139"/>
      <c r="D294" s="1140"/>
      <c r="E294" s="1120"/>
      <c r="F294" s="1120"/>
      <c r="G294" s="1120"/>
      <c r="H294" s="1148"/>
      <c r="I294" s="1120"/>
      <c r="J294" s="1143"/>
      <c r="K294" s="499">
        <f>SUM(C294:J294)</f>
        <v>0</v>
      </c>
    </row>
    <row r="295" spans="1:11" ht="12" customHeight="1" thickTop="1" thickBot="1">
      <c r="A295" s="1811" t="s">
        <v>515</v>
      </c>
      <c r="B295" s="1812"/>
      <c r="C295" s="1139"/>
      <c r="D295" s="1135">
        <f>SUM(D229,D279,D280,D285)</f>
        <v>1142100</v>
      </c>
      <c r="E295" s="1120"/>
      <c r="F295" s="1120"/>
      <c r="G295" s="1120"/>
      <c r="H295" s="1135">
        <f>SUM(H293,H294)</f>
        <v>0</v>
      </c>
      <c r="I295" s="1120"/>
      <c r="J295" s="1143"/>
      <c r="K295" s="1135">
        <f>SUM(K229,K279,K280,K285,K293,K294)</f>
        <v>1142100</v>
      </c>
    </row>
    <row r="296" spans="1:11" ht="14" thickTop="1" thickBot="1">
      <c r="A296" s="1816" t="s">
        <v>82</v>
      </c>
      <c r="B296" s="1817"/>
      <c r="C296" s="1149"/>
      <c r="D296" s="1150"/>
      <c r="E296" s="1150"/>
      <c r="F296" s="1150"/>
      <c r="G296" s="1150"/>
      <c r="H296" s="1150"/>
      <c r="I296" s="1150"/>
      <c r="J296" s="1151"/>
      <c r="K296" s="1152">
        <f>'EstRev 5-10'!G267-'EstExp 11-17'!K295</f>
        <v>349100</v>
      </c>
    </row>
    <row r="297" spans="1:11" ht="6" customHeight="1" thickTop="1">
      <c r="A297" s="1153"/>
      <c r="B297" s="1053"/>
      <c r="C297" s="1154"/>
      <c r="D297" s="1155"/>
      <c r="E297" s="1155"/>
      <c r="F297" s="1155"/>
      <c r="G297" s="1155"/>
      <c r="H297" s="1155"/>
      <c r="I297" s="1155"/>
      <c r="J297" s="1155"/>
      <c r="K297" s="1155"/>
    </row>
    <row r="298" spans="1:11" s="1296" customFormat="1" ht="16.75" customHeight="1">
      <c r="A298" s="1383" t="s">
        <v>64</v>
      </c>
      <c r="B298" s="1384"/>
      <c r="C298" s="1156"/>
      <c r="D298" s="1157"/>
      <c r="E298" s="1157"/>
      <c r="F298" s="1157"/>
      <c r="G298" s="1157"/>
      <c r="H298" s="1157"/>
      <c r="I298" s="1157"/>
      <c r="J298" s="1157"/>
      <c r="K298" s="1158"/>
    </row>
    <row r="299" spans="1:11" s="1296" customFormat="1" ht="15.75" customHeight="1">
      <c r="A299" s="1385" t="s">
        <v>65</v>
      </c>
      <c r="B299" s="1386" t="s">
        <v>123</v>
      </c>
      <c r="C299" s="1159"/>
      <c r="D299" s="1160"/>
      <c r="E299" s="1160"/>
      <c r="F299" s="1160"/>
      <c r="G299" s="1160"/>
      <c r="H299" s="1160"/>
      <c r="I299" s="1160"/>
      <c r="J299" s="1160"/>
      <c r="K299" s="1161"/>
    </row>
    <row r="300" spans="1:11" s="1296" customFormat="1" ht="15.75" customHeight="1">
      <c r="A300" s="1387" t="s">
        <v>252</v>
      </c>
      <c r="B300" s="1388"/>
      <c r="C300" s="1162"/>
      <c r="D300" s="1163"/>
      <c r="E300" s="1163"/>
      <c r="F300" s="1163"/>
      <c r="G300" s="1162"/>
      <c r="H300" s="1164"/>
      <c r="I300" s="1162"/>
      <c r="J300" s="1162"/>
      <c r="K300" s="1162"/>
    </row>
    <row r="301" spans="1:11" ht="12" customHeight="1">
      <c r="A301" s="1165" t="s">
        <v>258</v>
      </c>
      <c r="B301" s="1166">
        <v>2530</v>
      </c>
      <c r="C301" s="1167"/>
      <c r="D301" s="1167"/>
      <c r="E301" s="1167"/>
      <c r="F301" s="1167"/>
      <c r="G301" s="1168">
        <v>150000</v>
      </c>
      <c r="H301" s="1169"/>
      <c r="I301" s="1168"/>
      <c r="J301" s="1162"/>
      <c r="K301" s="499">
        <f>SUM(C301:J301)</f>
        <v>150000</v>
      </c>
    </row>
    <row r="302" spans="1:11" ht="12" customHeight="1">
      <c r="A302" s="1165" t="s">
        <v>799</v>
      </c>
      <c r="B302" s="1166">
        <v>2900</v>
      </c>
      <c r="C302" s="1167"/>
      <c r="D302" s="1167"/>
      <c r="E302" s="1167"/>
      <c r="F302" s="1167"/>
      <c r="G302" s="1168"/>
      <c r="H302" s="1167"/>
      <c r="I302" s="1168"/>
      <c r="J302" s="1162"/>
      <c r="K302" s="722">
        <f>SUM(C302:J302)</f>
        <v>0</v>
      </c>
    </row>
    <row r="303" spans="1:11" ht="12" customHeight="1" thickBot="1">
      <c r="A303" s="1170" t="s">
        <v>587</v>
      </c>
      <c r="B303" s="1171">
        <v>2000</v>
      </c>
      <c r="C303" s="1172">
        <f>SUM(C301:C302)</f>
        <v>0</v>
      </c>
      <c r="D303" s="1172">
        <f t="shared" ref="D303:K303" si="27">SUM(D301:D302)</f>
        <v>0</v>
      </c>
      <c r="E303" s="1172">
        <f t="shared" si="27"/>
        <v>0</v>
      </c>
      <c r="F303" s="1172">
        <f t="shared" si="27"/>
        <v>0</v>
      </c>
      <c r="G303" s="1172">
        <f t="shared" si="27"/>
        <v>150000</v>
      </c>
      <c r="H303" s="1172">
        <f t="shared" si="27"/>
        <v>0</v>
      </c>
      <c r="I303" s="1172">
        <f t="shared" si="27"/>
        <v>0</v>
      </c>
      <c r="J303" s="1162"/>
      <c r="K303" s="1172">
        <f t="shared" si="27"/>
        <v>150000</v>
      </c>
    </row>
    <row r="304" spans="1:11" s="1296" customFormat="1" ht="15.75" customHeight="1" thickTop="1">
      <c r="A304" s="1389" t="s">
        <v>712</v>
      </c>
      <c r="B304" s="1390">
        <v>4000</v>
      </c>
      <c r="C304" s="1173"/>
      <c r="D304" s="1174"/>
      <c r="E304" s="1174"/>
      <c r="F304" s="1174"/>
      <c r="G304" s="1174"/>
      <c r="H304" s="1174"/>
      <c r="I304" s="1174"/>
      <c r="J304" s="1160"/>
      <c r="K304" s="1175"/>
    </row>
    <row r="305" spans="1:12" ht="12.75" customHeight="1">
      <c r="A305" s="1016" t="s">
        <v>702</v>
      </c>
      <c r="B305" s="1374">
        <v>4100</v>
      </c>
      <c r="C305" s="1000"/>
      <c r="D305" s="1000"/>
      <c r="E305" s="1000"/>
      <c r="F305" s="1000"/>
      <c r="G305" s="1000"/>
      <c r="H305" s="1017"/>
      <c r="I305" s="1000"/>
      <c r="J305" s="1018"/>
      <c r="K305" s="1000"/>
    </row>
    <row r="306" spans="1:12" ht="12">
      <c r="A306" s="1176" t="s">
        <v>735</v>
      </c>
      <c r="B306" s="1177">
        <v>4110</v>
      </c>
      <c r="C306" s="1162"/>
      <c r="D306" s="1162"/>
      <c r="E306" s="1168"/>
      <c r="F306" s="1162"/>
      <c r="G306" s="1162"/>
      <c r="H306" s="1168"/>
      <c r="I306" s="1162"/>
      <c r="J306" s="1178"/>
      <c r="K306" s="1179">
        <f>SUM(E306,H306)</f>
        <v>0</v>
      </c>
    </row>
    <row r="307" spans="1:12" ht="12">
      <c r="A307" s="1165" t="s">
        <v>84</v>
      </c>
      <c r="B307" s="1166">
        <v>4120</v>
      </c>
      <c r="C307" s="1162"/>
      <c r="D307" s="1162"/>
      <c r="E307" s="1168"/>
      <c r="F307" s="1162"/>
      <c r="G307" s="1162"/>
      <c r="H307" s="1168"/>
      <c r="I307" s="1162"/>
      <c r="J307" s="1178"/>
      <c r="K307" s="1180">
        <f>SUM(C307:J307)</f>
        <v>0</v>
      </c>
    </row>
    <row r="308" spans="1:12" ht="12">
      <c r="A308" s="1165" t="s">
        <v>66</v>
      </c>
      <c r="B308" s="1166">
        <v>4140</v>
      </c>
      <c r="C308" s="1162"/>
      <c r="D308" s="1162"/>
      <c r="E308" s="1168"/>
      <c r="F308" s="1162"/>
      <c r="G308" s="1162"/>
      <c r="H308" s="1168"/>
      <c r="I308" s="1162"/>
      <c r="J308" s="1178"/>
      <c r="K308" s="1180">
        <f>SUM(C308:J308)</f>
        <v>0</v>
      </c>
    </row>
    <row r="309" spans="1:12" ht="13" thickBot="1">
      <c r="A309" s="1165" t="s">
        <v>806</v>
      </c>
      <c r="B309" s="1166">
        <v>4190</v>
      </c>
      <c r="C309" s="1162"/>
      <c r="D309" s="1162"/>
      <c r="E309" s="1168"/>
      <c r="F309" s="1162"/>
      <c r="G309" s="1162"/>
      <c r="H309" s="1168"/>
      <c r="I309" s="1162"/>
      <c r="J309" s="1178"/>
      <c r="K309" s="1180">
        <f>SUM(C309:J309)</f>
        <v>0</v>
      </c>
    </row>
    <row r="310" spans="1:12" ht="12" customHeight="1" thickTop="1" thickBot="1">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c r="A311" s="1385" t="s">
        <v>67</v>
      </c>
      <c r="B311" s="1391">
        <v>6000</v>
      </c>
      <c r="C311" s="1163"/>
      <c r="D311" s="1163"/>
      <c r="E311" s="1163"/>
      <c r="F311" s="1163"/>
      <c r="G311" s="1162"/>
      <c r="H311" s="1185"/>
      <c r="I311" s="1163"/>
      <c r="J311" s="1178"/>
      <c r="K311" s="499">
        <f>SUM(C311:J311)</f>
        <v>0</v>
      </c>
    </row>
    <row r="312" spans="1:12" ht="12" customHeight="1" thickTop="1" thickBot="1">
      <c r="A312" s="1186" t="s">
        <v>515</v>
      </c>
      <c r="B312" s="983"/>
      <c r="C312" s="1187">
        <f>(C303)</f>
        <v>0</v>
      </c>
      <c r="D312" s="1187">
        <f>(D303)</f>
        <v>0</v>
      </c>
      <c r="E312" s="1187">
        <f>SUM(E303,E310)</f>
        <v>0</v>
      </c>
      <c r="F312" s="1187">
        <f>SUM(F303)</f>
        <v>0</v>
      </c>
      <c r="G312" s="1188">
        <f>G303</f>
        <v>150000</v>
      </c>
      <c r="H312" s="1187">
        <f>SUM(H303,H310,H311)</f>
        <v>0</v>
      </c>
      <c r="I312" s="1187">
        <f>SUM(I303)</f>
        <v>0</v>
      </c>
      <c r="J312" s="1162"/>
      <c r="K312" s="1187">
        <f>SUM(K303,K310,K311)</f>
        <v>150000</v>
      </c>
    </row>
    <row r="313" spans="1:12" ht="16" thickTop="1" thickBot="1">
      <c r="A313" s="1425" t="s">
        <v>82</v>
      </c>
      <c r="B313" s="984"/>
      <c r="C313" s="1163"/>
      <c r="D313" s="1163"/>
      <c r="E313" s="1163"/>
      <c r="F313" s="1163"/>
      <c r="G313" s="1163"/>
      <c r="H313" s="1163"/>
      <c r="I313" s="1163"/>
      <c r="J313" s="1189"/>
      <c r="K313" s="1190">
        <f>'EstRev 5-10'!H267-'EstExp 11-17'!K312</f>
        <v>-133500</v>
      </c>
    </row>
    <row r="314" spans="1:12" ht="5.25" customHeight="1" thickTop="1">
      <c r="A314" s="1191"/>
      <c r="B314" s="989"/>
      <c r="C314" s="1192"/>
      <c r="D314" s="1192"/>
      <c r="E314" s="1192"/>
      <c r="F314" s="1192"/>
      <c r="G314" s="1192"/>
      <c r="H314" s="1192"/>
      <c r="I314" s="1192"/>
      <c r="J314" s="1193"/>
      <c r="K314" s="1192"/>
    </row>
    <row r="315" spans="1:12" s="1296" customFormat="1" ht="16.75" customHeight="1">
      <c r="A315" s="1392" t="s">
        <v>437</v>
      </c>
      <c r="B315" s="1393"/>
      <c r="C315" s="1194"/>
      <c r="D315" s="1157"/>
      <c r="E315" s="1157"/>
      <c r="F315" s="1157"/>
      <c r="G315" s="1157"/>
      <c r="H315" s="1157"/>
      <c r="I315" s="1157"/>
      <c r="J315" s="1195"/>
      <c r="K315" s="1158"/>
    </row>
    <row r="316" spans="1:12" ht="4.5" customHeight="1">
      <c r="A316" s="1191"/>
      <c r="B316" s="989"/>
      <c r="C316" s="1192"/>
      <c r="D316" s="1192"/>
      <c r="E316" s="1192"/>
      <c r="F316" s="1192"/>
      <c r="G316" s="1192"/>
      <c r="H316" s="1192"/>
      <c r="I316" s="1192"/>
      <c r="J316" s="1193"/>
      <c r="K316" s="1192"/>
    </row>
    <row r="317" spans="1:12" s="1296" customFormat="1" ht="16.75" customHeight="1">
      <c r="A317" s="1394" t="s">
        <v>68</v>
      </c>
      <c r="B317" s="1395"/>
      <c r="C317" s="1156"/>
      <c r="D317" s="1157"/>
      <c r="E317" s="1157"/>
      <c r="F317" s="1157"/>
      <c r="G317" s="1157"/>
      <c r="H317" s="1157"/>
      <c r="I317" s="1157"/>
      <c r="J317" s="1195"/>
      <c r="K317" s="1158"/>
    </row>
    <row r="318" spans="1:12" s="1296" customFormat="1" ht="15.75" customHeight="1">
      <c r="A318" s="1396" t="s">
        <v>433</v>
      </c>
      <c r="B318" s="1397">
        <v>2000</v>
      </c>
      <c r="C318" s="1196"/>
      <c r="D318" s="1197"/>
      <c r="E318" s="1197"/>
      <c r="F318" s="1197"/>
      <c r="G318" s="1197"/>
      <c r="H318" s="1197"/>
      <c r="I318" s="1197"/>
      <c r="J318" s="1197"/>
      <c r="K318" s="1198"/>
    </row>
    <row r="319" spans="1:12" ht="12">
      <c r="A319" s="1199" t="s">
        <v>321</v>
      </c>
      <c r="B319" s="1200">
        <v>2361</v>
      </c>
      <c r="C319" s="1201"/>
      <c r="D319" s="1201"/>
      <c r="E319" s="1201"/>
      <c r="F319" s="1201"/>
      <c r="G319" s="1201"/>
      <c r="H319" s="1201"/>
      <c r="I319" s="1202"/>
      <c r="J319" s="1203"/>
      <c r="K319" s="1204">
        <f>SUM(C319:J319)</f>
        <v>0</v>
      </c>
    </row>
    <row r="320" spans="1:12" ht="12">
      <c r="A320" s="1199" t="s">
        <v>96</v>
      </c>
      <c r="B320" s="1205">
        <v>2362</v>
      </c>
      <c r="C320" s="1206"/>
      <c r="D320" s="1206"/>
      <c r="E320" s="1206">
        <v>171800</v>
      </c>
      <c r="F320" s="1206"/>
      <c r="G320" s="1206"/>
      <c r="H320" s="1206"/>
      <c r="I320" s="1207"/>
      <c r="J320" s="1203"/>
      <c r="K320" s="1208">
        <f t="shared" ref="K320:K327" si="28">SUM(C320:J320)</f>
        <v>171800</v>
      </c>
    </row>
    <row r="321" spans="1:11" ht="12">
      <c r="A321" s="1199" t="s">
        <v>322</v>
      </c>
      <c r="B321" s="1200">
        <v>2363</v>
      </c>
      <c r="C321" s="1206"/>
      <c r="D321" s="1206"/>
      <c r="E321" s="1206">
        <v>18300</v>
      </c>
      <c r="F321" s="1206"/>
      <c r="G321" s="1206"/>
      <c r="H321" s="1206"/>
      <c r="I321" s="1207"/>
      <c r="J321" s="1203"/>
      <c r="K321" s="1208">
        <f t="shared" si="28"/>
        <v>18300</v>
      </c>
    </row>
    <row r="322" spans="1:11" ht="12">
      <c r="A322" s="1199" t="s">
        <v>323</v>
      </c>
      <c r="B322" s="1200">
        <v>2364</v>
      </c>
      <c r="C322" s="1206"/>
      <c r="D322" s="1206"/>
      <c r="E322" s="1206">
        <v>0</v>
      </c>
      <c r="F322" s="1206"/>
      <c r="G322" s="1206"/>
      <c r="H322" s="1206"/>
      <c r="I322" s="1207"/>
      <c r="J322" s="1203"/>
      <c r="K322" s="1208">
        <f t="shared" si="28"/>
        <v>0</v>
      </c>
    </row>
    <row r="323" spans="1:11" ht="12">
      <c r="A323" s="1199" t="s">
        <v>324</v>
      </c>
      <c r="B323" s="1200">
        <v>2365</v>
      </c>
      <c r="C323" s="1206"/>
      <c r="D323" s="1206"/>
      <c r="E323" s="1206"/>
      <c r="F323" s="1206"/>
      <c r="G323" s="1206"/>
      <c r="H323" s="1206"/>
      <c r="I323" s="1207"/>
      <c r="J323" s="1203"/>
      <c r="K323" s="1208">
        <f t="shared" si="28"/>
        <v>0</v>
      </c>
    </row>
    <row r="324" spans="1:11" ht="12">
      <c r="A324" s="1199" t="s">
        <v>521</v>
      </c>
      <c r="B324" s="1200">
        <v>2366</v>
      </c>
      <c r="C324" s="1206"/>
      <c r="D324" s="1206"/>
      <c r="E324" s="1206"/>
      <c r="F324" s="1206"/>
      <c r="G324" s="1206"/>
      <c r="H324" s="1206">
        <v>10000</v>
      </c>
      <c r="I324" s="1207"/>
      <c r="J324" s="1203"/>
      <c r="K324" s="1208">
        <f t="shared" si="28"/>
        <v>10000</v>
      </c>
    </row>
    <row r="325" spans="1:11" ht="12">
      <c r="A325" s="1209" t="s">
        <v>818</v>
      </c>
      <c r="B325" s="1200">
        <v>2367</v>
      </c>
      <c r="C325" s="1206"/>
      <c r="D325" s="1206"/>
      <c r="E325" s="1206"/>
      <c r="F325" s="1206"/>
      <c r="G325" s="1206"/>
      <c r="H325" s="1206"/>
      <c r="I325" s="1207"/>
      <c r="J325" s="1203"/>
      <c r="K325" s="1208">
        <f t="shared" si="28"/>
        <v>0</v>
      </c>
    </row>
    <row r="326" spans="1:11" ht="12">
      <c r="A326" s="1199" t="s">
        <v>325</v>
      </c>
      <c r="B326" s="1200">
        <v>2368</v>
      </c>
      <c r="C326" s="1206"/>
      <c r="D326" s="1206"/>
      <c r="E326" s="1206"/>
      <c r="F326" s="1206"/>
      <c r="G326" s="1206"/>
      <c r="H326" s="1206"/>
      <c r="I326" s="1207"/>
      <c r="J326" s="1203"/>
      <c r="K326" s="1208">
        <f t="shared" si="28"/>
        <v>0</v>
      </c>
    </row>
    <row r="327" spans="1:11" ht="12">
      <c r="A327" s="1210" t="s">
        <v>326</v>
      </c>
      <c r="B327" s="1211">
        <v>2369</v>
      </c>
      <c r="C327" s="1206"/>
      <c r="D327" s="1206"/>
      <c r="E327" s="1206"/>
      <c r="F327" s="1206"/>
      <c r="G327" s="1206"/>
      <c r="H327" s="1206"/>
      <c r="I327" s="1207"/>
      <c r="J327" s="1203"/>
      <c r="K327" s="1208">
        <f t="shared" si="28"/>
        <v>0</v>
      </c>
    </row>
    <row r="328" spans="1:11" ht="12">
      <c r="A328" s="1212" t="s">
        <v>245</v>
      </c>
      <c r="B328" s="1211">
        <v>2371</v>
      </c>
      <c r="C328" s="1213"/>
      <c r="D328" s="1213"/>
      <c r="E328" s="1213">
        <v>152400</v>
      </c>
      <c r="F328" s="1213"/>
      <c r="G328" s="1213"/>
      <c r="H328" s="1213"/>
      <c r="I328" s="1214"/>
      <c r="J328" s="1203"/>
      <c r="K328" s="1215">
        <f>SUM(C328:J328)</f>
        <v>152400</v>
      </c>
    </row>
    <row r="329" spans="1:11" ht="12">
      <c r="A329" s="1212" t="s">
        <v>246</v>
      </c>
      <c r="B329" s="1211">
        <v>2372</v>
      </c>
      <c r="C329" s="1213"/>
      <c r="D329" s="1213"/>
      <c r="E329" s="1213"/>
      <c r="F329" s="1213"/>
      <c r="G329" s="1213"/>
      <c r="H329" s="1213"/>
      <c r="I329" s="1214"/>
      <c r="J329" s="1203"/>
      <c r="K329" s="1215">
        <f>SUM(C329:J329)</f>
        <v>0</v>
      </c>
    </row>
    <row r="330" spans="1:11" ht="12" customHeight="1" thickBot="1">
      <c r="A330" s="1216" t="s">
        <v>327</v>
      </c>
      <c r="B330" s="1217">
        <v>2000</v>
      </c>
      <c r="C330" s="1218">
        <f t="shared" ref="C330:K330" si="29">SUM(C319:C329)</f>
        <v>0</v>
      </c>
      <c r="D330" s="1218">
        <f t="shared" si="29"/>
        <v>0</v>
      </c>
      <c r="E330" s="1218">
        <f t="shared" si="29"/>
        <v>342500</v>
      </c>
      <c r="F330" s="1218">
        <f t="shared" si="29"/>
        <v>0</v>
      </c>
      <c r="G330" s="1218">
        <f t="shared" si="29"/>
        <v>0</v>
      </c>
      <c r="H330" s="1218">
        <f t="shared" si="29"/>
        <v>10000</v>
      </c>
      <c r="I330" s="1219">
        <f t="shared" si="29"/>
        <v>0</v>
      </c>
      <c r="J330" s="1203"/>
      <c r="K330" s="1220">
        <f t="shared" si="29"/>
        <v>352500</v>
      </c>
    </row>
    <row r="331" spans="1:11" s="1296" customFormat="1" ht="15.75" customHeight="1" thickTop="1">
      <c r="A331" s="1377" t="s">
        <v>744</v>
      </c>
      <c r="B331" s="1378">
        <v>4000</v>
      </c>
      <c r="C331" s="1221"/>
      <c r="D331" s="1137"/>
      <c r="E331" s="1222"/>
      <c r="F331" s="1222"/>
      <c r="G331" s="1222"/>
      <c r="H331" s="1222"/>
      <c r="I331" s="1222"/>
      <c r="J331" s="1222"/>
      <c r="K331" s="1138"/>
    </row>
    <row r="332" spans="1:11" ht="12">
      <c r="A332" s="1126" t="s">
        <v>598</v>
      </c>
      <c r="B332" s="1127">
        <v>4110</v>
      </c>
      <c r="C332" s="1118"/>
      <c r="D332" s="1120"/>
      <c r="E332" s="1120"/>
      <c r="F332" s="1120"/>
      <c r="G332" s="1120"/>
      <c r="H332" s="1128"/>
      <c r="I332" s="1120"/>
      <c r="J332" s="1120"/>
      <c r="K332" s="1129">
        <f>H332</f>
        <v>0</v>
      </c>
    </row>
    <row r="333" spans="1:11" ht="12">
      <c r="A333" s="1130" t="s">
        <v>259</v>
      </c>
      <c r="B333" s="1131">
        <v>4120</v>
      </c>
      <c r="C333" s="1118"/>
      <c r="D333" s="1120"/>
      <c r="E333" s="1120"/>
      <c r="F333" s="1120"/>
      <c r="G333" s="1104"/>
      <c r="H333" s="1223"/>
      <c r="I333" s="1104"/>
      <c r="J333" s="1120"/>
      <c r="K333" s="1224">
        <f>H333</f>
        <v>0</v>
      </c>
    </row>
    <row r="334" spans="1:11" ht="12" customHeight="1" thickBot="1">
      <c r="A334" s="1133" t="s">
        <v>705</v>
      </c>
      <c r="B334" s="1134">
        <v>4000</v>
      </c>
      <c r="C334" s="1118"/>
      <c r="D334" s="1120"/>
      <c r="E334" s="1120"/>
      <c r="F334" s="1120"/>
      <c r="G334" s="1120"/>
      <c r="H334" s="1225">
        <f>SUM(H332:H333)</f>
        <v>0</v>
      </c>
      <c r="I334" s="1120"/>
      <c r="J334" s="1120"/>
      <c r="K334" s="1225">
        <f>SUM(K332:K333)</f>
        <v>0</v>
      </c>
    </row>
    <row r="335" spans="1:11" s="1296" customFormat="1" ht="15.75" customHeight="1" thickTop="1">
      <c r="A335" s="1398" t="s">
        <v>54</v>
      </c>
      <c r="B335" s="1399">
        <v>5000</v>
      </c>
      <c r="C335" s="1196"/>
      <c r="D335" s="1197"/>
      <c r="E335" s="1197"/>
      <c r="F335" s="1197"/>
      <c r="G335" s="1197"/>
      <c r="H335" s="1226"/>
      <c r="I335" s="1197"/>
      <c r="J335" s="1197"/>
      <c r="K335" s="1227"/>
    </row>
    <row r="336" spans="1:11" s="1296" customFormat="1" ht="12.75" customHeight="1">
      <c r="A336" s="1400" t="s">
        <v>223</v>
      </c>
      <c r="B336" s="1401"/>
      <c r="C336" s="1203"/>
      <c r="D336" s="1203"/>
      <c r="E336" s="1203"/>
      <c r="F336" s="1203"/>
      <c r="G336" s="1203"/>
      <c r="H336" s="1203"/>
      <c r="I336" s="1203"/>
      <c r="J336" s="1203"/>
      <c r="K336" s="1203"/>
    </row>
    <row r="337" spans="1:12" ht="12">
      <c r="A337" s="1228" t="s">
        <v>338</v>
      </c>
      <c r="B337" s="1229">
        <v>5110</v>
      </c>
      <c r="C337" s="1203"/>
      <c r="D337" s="1203"/>
      <c r="E337" s="1203"/>
      <c r="F337" s="1203"/>
      <c r="G337" s="1203"/>
      <c r="H337" s="1230"/>
      <c r="I337" s="1203"/>
      <c r="J337" s="1203"/>
      <c r="K337" s="1231">
        <f>SUM(C337:J337)</f>
        <v>0</v>
      </c>
    </row>
    <row r="338" spans="1:12" ht="12">
      <c r="A338" s="1232" t="s">
        <v>69</v>
      </c>
      <c r="B338" s="1229">
        <v>5130</v>
      </c>
      <c r="C338" s="1203"/>
      <c r="D338" s="1203"/>
      <c r="E338" s="1203"/>
      <c r="F338" s="1203"/>
      <c r="G338" s="1203"/>
      <c r="H338" s="1230"/>
      <c r="I338" s="1203"/>
      <c r="J338" s="1203"/>
      <c r="K338" s="1231">
        <f>SUM(C338:J338)</f>
        <v>0</v>
      </c>
    </row>
    <row r="339" spans="1:12" ht="12">
      <c r="A339" s="1232" t="s">
        <v>807</v>
      </c>
      <c r="B339" s="1229">
        <v>5150</v>
      </c>
      <c r="C339" s="1203"/>
      <c r="D339" s="1203"/>
      <c r="E339" s="1203"/>
      <c r="F339" s="1203"/>
      <c r="G339" s="1203"/>
      <c r="H339" s="1230"/>
      <c r="I339" s="1203"/>
      <c r="J339" s="1203"/>
      <c r="K339" s="1231">
        <f>SUM(C339:J339)</f>
        <v>0</v>
      </c>
    </row>
    <row r="340" spans="1:12" ht="12" customHeight="1" thickBot="1">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c r="A341" s="1402" t="s">
        <v>520</v>
      </c>
      <c r="B341" s="1403">
        <v>6000</v>
      </c>
      <c r="C341" s="1203"/>
      <c r="D341" s="1203"/>
      <c r="E341" s="1235"/>
      <c r="F341" s="1203"/>
      <c r="G341" s="1203"/>
      <c r="H341" s="1236"/>
      <c r="I341" s="1235"/>
      <c r="J341" s="1203"/>
      <c r="K341" s="1231">
        <f>SUM(C341:J341)</f>
        <v>0</v>
      </c>
    </row>
    <row r="342" spans="1:12" ht="12" customHeight="1" thickTop="1" thickBot="1">
      <c r="A342" s="1237" t="s">
        <v>515</v>
      </c>
      <c r="B342" s="1238"/>
      <c r="C342" s="1218">
        <f>SUM(C330)</f>
        <v>0</v>
      </c>
      <c r="D342" s="1218">
        <f>SUM(D330)</f>
        <v>0</v>
      </c>
      <c r="E342" s="1218">
        <f>SUM(E330)</f>
        <v>342500</v>
      </c>
      <c r="F342" s="1218">
        <f>SUM(F330)</f>
        <v>0</v>
      </c>
      <c r="G342" s="1218">
        <f>SUM(G330)</f>
        <v>0</v>
      </c>
      <c r="H342" s="1218">
        <f>SUM(H330,H334,H340,H341)</f>
        <v>10000</v>
      </c>
      <c r="I342" s="1218">
        <f>SUM(I330)</f>
        <v>0</v>
      </c>
      <c r="J342" s="1203"/>
      <c r="K342" s="1231">
        <f>SUM(K330,K334,K340,K341)</f>
        <v>352500</v>
      </c>
      <c r="L342" s="745"/>
    </row>
    <row r="343" spans="1:12" ht="14" thickTop="1" thickBot="1">
      <c r="A343" s="1425" t="s">
        <v>82</v>
      </c>
      <c r="B343" s="1239"/>
      <c r="C343" s="1235"/>
      <c r="D343" s="1235"/>
      <c r="E343" s="1235"/>
      <c r="F343" s="1235"/>
      <c r="G343" s="1235"/>
      <c r="H343" s="1235"/>
      <c r="I343" s="1235"/>
      <c r="J343" s="1235"/>
      <c r="K343" s="1240">
        <f>'EstRev 5-10'!J267-'EstExp 11-17'!K342</f>
        <v>1900</v>
      </c>
    </row>
    <row r="344" spans="1:12" ht="9" customHeight="1" thickTop="1">
      <c r="A344" s="1191"/>
      <c r="B344" s="1241"/>
      <c r="C344" s="1242"/>
      <c r="D344" s="1242"/>
      <c r="E344" s="1242"/>
      <c r="F344" s="1242"/>
      <c r="G344" s="1242"/>
      <c r="H344" s="1242"/>
      <c r="I344" s="1242"/>
      <c r="J344" s="1242"/>
      <c r="K344" s="1242"/>
    </row>
    <row r="345" spans="1:12" s="1296" customFormat="1" ht="16.75" customHeight="1">
      <c r="A345" s="1404" t="s">
        <v>228</v>
      </c>
      <c r="B345" s="1243"/>
      <c r="C345" s="1244"/>
      <c r="D345" s="1245"/>
      <c r="E345" s="1245"/>
      <c r="F345" s="1245"/>
      <c r="G345" s="1245"/>
      <c r="H345" s="1245"/>
      <c r="I345" s="1245"/>
      <c r="J345" s="1245"/>
      <c r="K345" s="1246"/>
    </row>
    <row r="346" spans="1:12" s="1296" customFormat="1" ht="15.75" customHeight="1">
      <c r="A346" s="1405" t="s">
        <v>207</v>
      </c>
      <c r="B346" s="1406" t="s">
        <v>123</v>
      </c>
      <c r="C346" s="1247"/>
      <c r="D346" s="1248"/>
      <c r="E346" s="1248"/>
      <c r="F346" s="1248"/>
      <c r="G346" s="1248"/>
      <c r="H346" s="1248"/>
      <c r="I346" s="1248"/>
      <c r="J346" s="1248"/>
      <c r="K346" s="1249"/>
    </row>
    <row r="347" spans="1:12" s="1296" customFormat="1" ht="15.75" customHeight="1">
      <c r="A347" s="1407" t="s">
        <v>252</v>
      </c>
      <c r="B347" s="1408">
        <v>2500</v>
      </c>
      <c r="C347" s="1250"/>
      <c r="D347" s="1250"/>
      <c r="E347" s="1250"/>
      <c r="F347" s="1250"/>
      <c r="G347" s="1250"/>
      <c r="H347" s="1250"/>
      <c r="I347" s="1250"/>
      <c r="J347" s="1250"/>
      <c r="K347" s="1250"/>
    </row>
    <row r="348" spans="1:12" ht="12">
      <c r="A348" s="1251" t="s">
        <v>258</v>
      </c>
      <c r="B348" s="1252">
        <v>2530</v>
      </c>
      <c r="C348" s="1253"/>
      <c r="D348" s="1253"/>
      <c r="E348" s="1253"/>
      <c r="F348" s="1253"/>
      <c r="G348" s="1253"/>
      <c r="H348" s="1253"/>
      <c r="I348" s="1254"/>
      <c r="J348" s="1250"/>
      <c r="K348" s="499">
        <f>SUM(C348:J348)</f>
        <v>0</v>
      </c>
    </row>
    <row r="349" spans="1:12" ht="12">
      <c r="A349" s="1251" t="s">
        <v>287</v>
      </c>
      <c r="B349" s="1252">
        <v>2540</v>
      </c>
      <c r="C349" s="1253"/>
      <c r="D349" s="1253"/>
      <c r="E349" s="1253">
        <v>0</v>
      </c>
      <c r="F349" s="1253"/>
      <c r="G349" s="1253">
        <v>0</v>
      </c>
      <c r="H349" s="1253"/>
      <c r="I349" s="1254"/>
      <c r="J349" s="1250"/>
      <c r="K349" s="499">
        <f>SUM(C349:J349)</f>
        <v>0</v>
      </c>
    </row>
    <row r="350" spans="1:12" ht="12" customHeight="1" thickBot="1">
      <c r="A350" s="1255" t="s">
        <v>585</v>
      </c>
      <c r="B350" s="1256">
        <v>2500</v>
      </c>
      <c r="C350" s="1257">
        <f>SUM(C348:C349)</f>
        <v>0</v>
      </c>
      <c r="D350" s="1257">
        <f t="shared" ref="D350:K350" si="30">SUM(D348:D349)</f>
        <v>0</v>
      </c>
      <c r="E350" s="1257">
        <f t="shared" si="30"/>
        <v>0</v>
      </c>
      <c r="F350" s="1257">
        <f t="shared" si="30"/>
        <v>0</v>
      </c>
      <c r="G350" s="1257">
        <f t="shared" si="30"/>
        <v>0</v>
      </c>
      <c r="H350" s="1257">
        <f t="shared" si="30"/>
        <v>0</v>
      </c>
      <c r="I350" s="1257">
        <f t="shared" si="30"/>
        <v>0</v>
      </c>
      <c r="J350" s="1250"/>
      <c r="K350" s="1258">
        <f t="shared" si="30"/>
        <v>0</v>
      </c>
    </row>
    <row r="351" spans="1:12" s="1296" customFormat="1" ht="12.75" customHeight="1" thickTop="1">
      <c r="A351" s="1409" t="s">
        <v>812</v>
      </c>
      <c r="B351" s="1410">
        <v>2900</v>
      </c>
      <c r="C351" s="1259"/>
      <c r="D351" s="1259"/>
      <c r="E351" s="1259"/>
      <c r="F351" s="1259"/>
      <c r="G351" s="1259"/>
      <c r="H351" s="1259"/>
      <c r="I351" s="1260"/>
      <c r="J351" s="1250"/>
      <c r="K351" s="794">
        <f>SUM(C351:J351)</f>
        <v>0</v>
      </c>
    </row>
    <row r="352" spans="1:12" ht="12" customHeight="1" thickBot="1">
      <c r="A352" s="1261" t="s">
        <v>587</v>
      </c>
      <c r="B352" s="1262">
        <v>2000</v>
      </c>
      <c r="C352" s="1258">
        <f>SUM(C350,C351)</f>
        <v>0</v>
      </c>
      <c r="D352" s="1258">
        <f t="shared" ref="D352:I352" si="31">SUM(D350,D351)</f>
        <v>0</v>
      </c>
      <c r="E352" s="1258">
        <f t="shared" si="31"/>
        <v>0</v>
      </c>
      <c r="F352" s="1258">
        <f t="shared" si="31"/>
        <v>0</v>
      </c>
      <c r="G352" s="1258">
        <f t="shared" si="31"/>
        <v>0</v>
      </c>
      <c r="H352" s="1258">
        <f t="shared" si="31"/>
        <v>0</v>
      </c>
      <c r="I352" s="1258">
        <f t="shared" si="31"/>
        <v>0</v>
      </c>
      <c r="J352" s="1250"/>
      <c r="K352" s="1258">
        <f>SUM(K350,K351)</f>
        <v>0</v>
      </c>
    </row>
    <row r="353" spans="1:11" s="1296" customFormat="1" ht="15.75" customHeight="1" thickTop="1">
      <c r="A353" s="1411" t="s">
        <v>150</v>
      </c>
      <c r="B353" s="1412">
        <v>4000</v>
      </c>
      <c r="C353" s="1263"/>
      <c r="D353" s="1264"/>
      <c r="E353" s="1264"/>
      <c r="F353" s="1264"/>
      <c r="G353" s="1264"/>
      <c r="H353" s="1264"/>
      <c r="I353" s="1264"/>
      <c r="J353" s="1248"/>
      <c r="K353" s="1265"/>
    </row>
    <row r="354" spans="1:11" ht="12">
      <c r="A354" s="1266" t="s">
        <v>735</v>
      </c>
      <c r="B354" s="1267">
        <v>4110</v>
      </c>
      <c r="C354" s="1250"/>
      <c r="D354" s="1250"/>
      <c r="E354" s="1250"/>
      <c r="F354" s="1250"/>
      <c r="G354" s="1250"/>
      <c r="H354" s="1268"/>
      <c r="I354" s="1269"/>
      <c r="J354" s="1250"/>
      <c r="K354" s="1270">
        <f>H354</f>
        <v>0</v>
      </c>
    </row>
    <row r="355" spans="1:11" ht="12">
      <c r="A355" s="1266" t="s">
        <v>736</v>
      </c>
      <c r="B355" s="1267">
        <v>4120</v>
      </c>
      <c r="C355" s="1250"/>
      <c r="D355" s="1250"/>
      <c r="E355" s="1250"/>
      <c r="F355" s="1250"/>
      <c r="G355" s="1250"/>
      <c r="H355" s="1254"/>
      <c r="I355" s="1269"/>
      <c r="J355" s="1250"/>
      <c r="K355" s="1271">
        <f>H355</f>
        <v>0</v>
      </c>
    </row>
    <row r="356" spans="1:11" ht="12.75" customHeight="1">
      <c r="A356" s="1272" t="s">
        <v>795</v>
      </c>
      <c r="B356" s="1273">
        <v>4190</v>
      </c>
      <c r="C356" s="1250"/>
      <c r="D356" s="1250"/>
      <c r="E356" s="1250"/>
      <c r="F356" s="1250"/>
      <c r="G356" s="1250"/>
      <c r="H356" s="1274"/>
      <c r="I356" s="1275"/>
      <c r="J356" s="1250"/>
      <c r="K356" s="722">
        <f>H356</f>
        <v>0</v>
      </c>
    </row>
    <row r="357" spans="1:11" ht="12" customHeight="1" thickBot="1">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c r="A358" s="1405" t="s">
        <v>55</v>
      </c>
      <c r="B358" s="1413">
        <v>5000</v>
      </c>
      <c r="C358" s="1247"/>
      <c r="D358" s="1248"/>
      <c r="E358" s="1248"/>
      <c r="F358" s="1248"/>
      <c r="G358" s="1248"/>
      <c r="H358" s="1264"/>
      <c r="I358" s="1248"/>
      <c r="J358" s="1248"/>
      <c r="K358" s="1265"/>
    </row>
    <row r="359" spans="1:11" s="1296" customFormat="1" ht="15.75" customHeight="1">
      <c r="A359" s="1407" t="s">
        <v>223</v>
      </c>
      <c r="B359" s="1414">
        <v>5100</v>
      </c>
      <c r="C359" s="1250"/>
      <c r="D359" s="1250"/>
      <c r="E359" s="1250"/>
      <c r="F359" s="1250"/>
      <c r="G359" s="1250"/>
      <c r="H359" s="1250"/>
      <c r="I359" s="1250"/>
      <c r="J359" s="1250"/>
      <c r="K359" s="1250"/>
    </row>
    <row r="360" spans="1:11" ht="12">
      <c r="A360" s="1251" t="s">
        <v>338</v>
      </c>
      <c r="B360" s="1278">
        <v>5110</v>
      </c>
      <c r="C360" s="1250"/>
      <c r="D360" s="1250"/>
      <c r="E360" s="1250"/>
      <c r="F360" s="1250"/>
      <c r="G360" s="1250"/>
      <c r="H360" s="1253"/>
      <c r="I360" s="1250"/>
      <c r="J360" s="1250"/>
      <c r="K360" s="499">
        <f>SUM(C360:J360)</f>
        <v>0</v>
      </c>
    </row>
    <row r="361" spans="1:11" ht="12">
      <c r="A361" s="1279" t="s">
        <v>801</v>
      </c>
      <c r="B361" s="1280">
        <v>5150</v>
      </c>
      <c r="C361" s="1250"/>
      <c r="D361" s="1250"/>
      <c r="E361" s="1250"/>
      <c r="F361" s="1250"/>
      <c r="G361" s="1250"/>
      <c r="H361" s="1253"/>
      <c r="I361" s="1250"/>
      <c r="J361" s="1250"/>
      <c r="K361" s="499">
        <f>SUM(C361:J361)</f>
        <v>0</v>
      </c>
    </row>
    <row r="362" spans="1:11" ht="12" customHeight="1" thickBot="1">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c r="A363" s="1415" t="s">
        <v>243</v>
      </c>
      <c r="B363" s="1416">
        <v>5200</v>
      </c>
      <c r="C363" s="1250"/>
      <c r="D363" s="1250"/>
      <c r="E363" s="1250"/>
      <c r="F363" s="1250"/>
      <c r="G363" s="1250"/>
      <c r="H363" s="1259"/>
      <c r="I363" s="1250"/>
      <c r="J363" s="1250"/>
      <c r="K363" s="1044">
        <f>H363</f>
        <v>0</v>
      </c>
    </row>
    <row r="364" spans="1:11" s="1296" customFormat="1" ht="28" thickBot="1">
      <c r="A364" s="1417" t="s">
        <v>813</v>
      </c>
      <c r="B364" s="1416">
        <v>5300</v>
      </c>
      <c r="C364" s="1250"/>
      <c r="D364" s="1250"/>
      <c r="E364" s="1250"/>
      <c r="F364" s="1250"/>
      <c r="G364" s="1250"/>
      <c r="H364" s="1254"/>
      <c r="I364" s="1250"/>
      <c r="J364" s="1250"/>
      <c r="K364" s="1283">
        <f>H364</f>
        <v>0</v>
      </c>
    </row>
    <row r="365" spans="1:11" ht="12" customHeight="1" thickTop="1" thickBot="1">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c r="A366" s="1418" t="s">
        <v>434</v>
      </c>
      <c r="B366" s="1413">
        <v>6000</v>
      </c>
      <c r="C366" s="1250"/>
      <c r="D366" s="1250"/>
      <c r="E366" s="1250"/>
      <c r="F366" s="1250"/>
      <c r="G366" s="1250"/>
      <c r="H366" s="1284"/>
      <c r="I366" s="1250"/>
      <c r="J366" s="1250"/>
      <c r="K366" s="677">
        <f>SUM(C366:J366)</f>
        <v>0</v>
      </c>
    </row>
    <row r="367" spans="1:11" ht="12" customHeight="1" thickTop="1" thickBot="1">
      <c r="A367" s="1809" t="s">
        <v>515</v>
      </c>
      <c r="B367" s="1810"/>
      <c r="C367" s="1277">
        <f>SUM(C352)</f>
        <v>0</v>
      </c>
      <c r="D367" s="1277">
        <f>SUM(D352)</f>
        <v>0</v>
      </c>
      <c r="E367" s="1277">
        <f>SUM(E352)</f>
        <v>0</v>
      </c>
      <c r="F367" s="1277">
        <f>SUM(F352)</f>
        <v>0</v>
      </c>
      <c r="G367" s="1277">
        <f>SUM(G352)</f>
        <v>0</v>
      </c>
      <c r="H367" s="1277">
        <f>SUM(H352,H357,H365,H366)</f>
        <v>0</v>
      </c>
      <c r="I367" s="1277">
        <f>SUM(I352)</f>
        <v>0</v>
      </c>
      <c r="J367" s="1250"/>
      <c r="K367" s="1277">
        <f>SUM(K352,K357,K365,K366)</f>
        <v>0</v>
      </c>
    </row>
    <row r="368" spans="1:11" ht="16" thickTop="1" thickBot="1">
      <c r="A368" s="1807" t="s">
        <v>82</v>
      </c>
      <c r="B368" s="1808"/>
      <c r="C368" s="1285"/>
      <c r="D368" s="1285"/>
      <c r="E368" s="1286"/>
      <c r="F368" s="1286"/>
      <c r="G368" s="1286"/>
      <c r="H368" s="1286"/>
      <c r="I368" s="1286"/>
      <c r="J368" s="1287"/>
      <c r="K368" s="1288">
        <f>'EstRev 5-10'!K267-'EstExp 11-17'!K367</f>
        <v>4900</v>
      </c>
    </row>
    <row r="369" ht="11" thickTop="1"/>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xr:uid="{00000000-0002-0000-0400-00000000000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zoomScalePageLayoutView="120" workbookViewId="0">
      <selection activeCell="B14" sqref="B14"/>
    </sheetView>
  </sheetViews>
  <sheetFormatPr baseColWidth="10" defaultColWidth="9.1640625" defaultRowHeight="14"/>
  <cols>
    <col min="1" max="1" width="2.83203125" style="1428" customWidth="1"/>
    <col min="2" max="2" width="76.6640625" style="1428" customWidth="1"/>
    <col min="3" max="3" width="16" style="1428" customWidth="1"/>
    <col min="4" max="4" width="7.83203125" style="1428" customWidth="1"/>
    <col min="5" max="16384" width="9.1640625" style="1428"/>
  </cols>
  <sheetData>
    <row r="2" spans="1:3" ht="15" thickBot="1">
      <c r="A2" s="1437"/>
      <c r="B2" s="1438" t="s">
        <v>461</v>
      </c>
      <c r="C2" s="1427"/>
    </row>
    <row r="3" spans="1:3" ht="15" thickTop="1">
      <c r="A3" s="1439"/>
      <c r="B3" s="1440"/>
      <c r="C3" s="1429"/>
    </row>
    <row r="4" spans="1:3">
      <c r="A4" s="1441"/>
      <c r="B4" s="1442"/>
    </row>
    <row r="5" spans="1:3">
      <c r="A5" s="1748"/>
      <c r="B5" s="1444" t="s">
        <v>1074</v>
      </c>
    </row>
    <row r="6" spans="1:3">
      <c r="A6" s="1443">
        <v>1</v>
      </c>
      <c r="B6" s="1444" t="s">
        <v>1075</v>
      </c>
    </row>
    <row r="7" spans="1:3">
      <c r="A7" s="1443">
        <v>2</v>
      </c>
      <c r="B7" s="1444" t="s">
        <v>1076</v>
      </c>
    </row>
    <row r="8" spans="1:3">
      <c r="A8" s="1443">
        <v>3</v>
      </c>
      <c r="B8" s="1444" t="s">
        <v>1077</v>
      </c>
    </row>
    <row r="9" spans="1:3">
      <c r="A9" s="1749">
        <v>4</v>
      </c>
      <c r="B9" s="1428" t="s">
        <v>1078</v>
      </c>
    </row>
    <row r="10" spans="1:3">
      <c r="A10" s="1749">
        <v>5</v>
      </c>
      <c r="B10" s="1428" t="s">
        <v>1079</v>
      </c>
    </row>
    <row r="12" spans="1:3">
      <c r="B12" s="1428" t="s">
        <v>1080</v>
      </c>
    </row>
    <row r="13" spans="1:3">
      <c r="A13" s="1749">
        <v>1</v>
      </c>
      <c r="B13" s="1428" t="s">
        <v>1081</v>
      </c>
    </row>
    <row r="14" spans="1:3">
      <c r="A14" s="1749">
        <v>2</v>
      </c>
      <c r="B14" s="1428" t="s">
        <v>1082</v>
      </c>
    </row>
    <row r="15" spans="1:3">
      <c r="A15" s="1749">
        <v>3</v>
      </c>
      <c r="B15" s="1428" t="s">
        <v>1083</v>
      </c>
    </row>
    <row r="19" spans="4:4">
      <c r="D19" s="1430"/>
    </row>
    <row r="51" spans="1:4">
      <c r="D51" s="1431"/>
    </row>
    <row r="54" spans="1:4" ht="15" thickBot="1">
      <c r="A54" s="1432"/>
      <c r="B54" s="1432"/>
      <c r="C54" s="1432"/>
    </row>
    <row r="55" spans="1:4" ht="15" thickTop="1"/>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zoomScalePageLayoutView="125" workbookViewId="0">
      <selection activeCell="L8" sqref="L8"/>
    </sheetView>
  </sheetViews>
  <sheetFormatPr baseColWidth="10" defaultColWidth="9.1640625" defaultRowHeight="14"/>
  <cols>
    <col min="1" max="1" width="33.5" style="658" customWidth="1"/>
    <col min="2" max="6" width="16.6640625" style="658" customWidth="1"/>
    <col min="7" max="16384" width="9.1640625" style="658"/>
  </cols>
  <sheetData>
    <row r="1" spans="1:6" s="1445" customFormat="1" ht="39.75" customHeight="1">
      <c r="A1" s="1818" t="s">
        <v>602</v>
      </c>
      <c r="B1" s="1819"/>
      <c r="C1" s="1819"/>
      <c r="D1" s="1819"/>
      <c r="E1" s="1819"/>
      <c r="F1" s="1820"/>
    </row>
    <row r="2" spans="1:6" ht="24">
      <c r="A2" s="468" t="s">
        <v>729</v>
      </c>
      <c r="B2" s="1446" t="s">
        <v>713</v>
      </c>
      <c r="C2" s="1446" t="s">
        <v>714</v>
      </c>
      <c r="D2" s="1446" t="s">
        <v>715</v>
      </c>
      <c r="E2" s="1446" t="s">
        <v>716</v>
      </c>
      <c r="F2" s="1446" t="s">
        <v>549</v>
      </c>
    </row>
    <row r="3" spans="1:6" s="1450" customFormat="1">
      <c r="A3" s="1447" t="s">
        <v>547</v>
      </c>
      <c r="B3" s="1448">
        <f>'BudgetSum 2-3'!C9</f>
        <v>36797900</v>
      </c>
      <c r="C3" s="1448">
        <f>'BudgetSum 2-3'!D9</f>
        <v>3413300</v>
      </c>
      <c r="D3" s="1448">
        <f>'BudgetSum 2-3'!F9</f>
        <v>1537000</v>
      </c>
      <c r="E3" s="1448">
        <f>'BudgetSum 2-3'!I9</f>
        <v>175900</v>
      </c>
      <c r="F3" s="1449">
        <f>SUM(B3:E3)</f>
        <v>41924100</v>
      </c>
    </row>
    <row r="4" spans="1:6" s="1450" customFormat="1" ht="15" thickBot="1">
      <c r="A4" s="1447" t="s">
        <v>548</v>
      </c>
      <c r="B4" s="1451">
        <f>'BudgetSum 2-3'!C19</f>
        <v>36780300</v>
      </c>
      <c r="C4" s="1451">
        <f>'BudgetSum 2-3'!D19</f>
        <v>3353900</v>
      </c>
      <c r="D4" s="1451">
        <f>'BudgetSum 2-3'!F19</f>
        <v>2140100</v>
      </c>
      <c r="E4" s="1452"/>
      <c r="F4" s="1453">
        <f>SUM(B4:E4)</f>
        <v>42274300</v>
      </c>
    </row>
    <row r="5" spans="1:6" s="1450" customFormat="1" ht="16" thickTop="1" thickBot="1">
      <c r="A5" s="1454" t="s">
        <v>517</v>
      </c>
      <c r="B5" s="1455">
        <f>(B3-B4)</f>
        <v>17600</v>
      </c>
      <c r="C5" s="1455">
        <f>(C3-C4)</f>
        <v>59400</v>
      </c>
      <c r="D5" s="1455">
        <f>(D3-D4)</f>
        <v>-603100</v>
      </c>
      <c r="E5" s="1451">
        <f>(E3-E4)</f>
        <v>175900</v>
      </c>
      <c r="F5" s="1456">
        <f>SUM(F3-F4)</f>
        <v>-350200</v>
      </c>
    </row>
    <row r="6" spans="1:6" s="1450" customFormat="1" ht="16" thickTop="1" thickBot="1">
      <c r="A6" s="1457" t="s">
        <v>895</v>
      </c>
      <c r="B6" s="1458">
        <f>'BudgetSum 2-3'!C81</f>
        <v>1751211</v>
      </c>
      <c r="C6" s="1458">
        <f>'BudgetSum 2-3'!D81</f>
        <v>780186</v>
      </c>
      <c r="D6" s="1458">
        <f>'BudgetSum 2-3'!F81</f>
        <v>1378228</v>
      </c>
      <c r="E6" s="1458">
        <f>'BudgetSum 2-3'!I81</f>
        <v>10463170</v>
      </c>
      <c r="F6" s="1456">
        <f>SUM(B6:E6)</f>
        <v>14372795</v>
      </c>
    </row>
    <row r="7" spans="1:6" ht="50.25" customHeight="1" thickTop="1">
      <c r="C7" s="1822" t="str">
        <f>IF(AND(F5&lt;0,F6&gt;=0,ABS(F5*3)&gt;ABS(F6)),A15,IF(AND(F5&lt;0,F6&gt;0,ABS(F5*3)&lt;=ABS(F6)),A16,IF(AND(F5&lt;0,F6&lt;0),A15,IF(F6=0,A18,A17))))</f>
        <v>Unbalanced budget, however, a deficit reduction plan is not required at this time.</v>
      </c>
      <c r="D7" s="1823"/>
      <c r="E7" s="1823"/>
      <c r="F7" s="1824"/>
    </row>
    <row r="8" spans="1:6" ht="36.75" customHeight="1">
      <c r="A8" s="1825" t="s">
        <v>894</v>
      </c>
      <c r="B8" s="1826"/>
      <c r="C8" s="1826"/>
      <c r="D8" s="1826"/>
      <c r="E8" s="1827"/>
    </row>
    <row r="9" spans="1:6" ht="3.75" customHeight="1">
      <c r="A9" s="1459"/>
      <c r="B9" s="1460"/>
      <c r="C9" s="1460"/>
      <c r="D9" s="1460"/>
      <c r="E9" s="1461"/>
    </row>
    <row r="10" spans="1:6" ht="25.5" customHeight="1">
      <c r="A10" s="1828" t="s">
        <v>819</v>
      </c>
      <c r="B10" s="1829"/>
      <c r="C10" s="1829"/>
      <c r="D10" s="1829"/>
      <c r="E10" s="1829"/>
      <c r="F10" s="1462"/>
    </row>
    <row r="11" spans="1:6" ht="0.75" customHeight="1">
      <c r="A11" s="1463"/>
      <c r="B11" s="1464"/>
      <c r="C11" s="1464"/>
      <c r="D11" s="1464"/>
      <c r="E11" s="1464"/>
      <c r="F11" s="1462"/>
    </row>
    <row r="12" spans="1:6" ht="26.25" customHeight="1">
      <c r="A12" s="1830" t="s">
        <v>903</v>
      </c>
      <c r="B12" s="1829"/>
      <c r="C12" s="1829"/>
      <c r="D12" s="1829"/>
      <c r="E12" s="1829"/>
      <c r="F12" s="1462"/>
    </row>
    <row r="13" spans="1:6">
      <c r="A13" s="1465" t="s">
        <v>244</v>
      </c>
      <c r="B13" s="1466"/>
      <c r="C13" s="1466"/>
      <c r="D13" s="1466"/>
      <c r="E13" s="1467"/>
      <c r="F13" s="1462"/>
    </row>
    <row r="14" spans="1:6" ht="30.75" hidden="1" customHeight="1">
      <c r="A14" s="1468"/>
      <c r="B14" s="1469"/>
      <c r="C14" s="1469"/>
      <c r="D14" s="1469"/>
      <c r="E14" s="1462"/>
      <c r="F14" s="1462"/>
    </row>
    <row r="15" spans="1:6" ht="40.5" hidden="1" customHeight="1">
      <c r="A15" s="1821" t="s">
        <v>820</v>
      </c>
      <c r="B15" s="1821"/>
      <c r="C15" s="1821"/>
      <c r="D15" s="1821"/>
      <c r="E15" s="1821"/>
      <c r="F15" s="658" t="s">
        <v>256</v>
      </c>
    </row>
    <row r="16" spans="1:6" ht="40.5" hidden="1" customHeight="1">
      <c r="A16" s="658" t="s">
        <v>496</v>
      </c>
      <c r="F16" s="696" t="s">
        <v>257</v>
      </c>
    </row>
    <row r="17" spans="1:6" ht="40.5" hidden="1" customHeight="1">
      <c r="A17" s="658" t="s">
        <v>497</v>
      </c>
      <c r="F17" s="658" t="s">
        <v>254</v>
      </c>
    </row>
    <row r="18" spans="1:6" ht="2.25" hidden="1" customHeight="1">
      <c r="A18" s="658" t="s">
        <v>399</v>
      </c>
      <c r="F18" s="658" t="s">
        <v>255</v>
      </c>
    </row>
    <row r="19" spans="1:6" ht="14.25" customHeight="1"/>
    <row r="20" spans="1:6">
      <c r="B20" s="1470"/>
    </row>
    <row r="47" spans="3:3">
      <c r="C47" s="696"/>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workbookViewId="0">
      <pane xSplit="2" ySplit="6" topLeftCell="C7" activePane="bottomRight" state="frozenSplit"/>
      <selection pane="topRight"/>
      <selection pane="bottomLeft"/>
      <selection pane="bottomRight" activeCell="AD11" sqref="AD11"/>
    </sheetView>
  </sheetViews>
  <sheetFormatPr baseColWidth="10" defaultColWidth="9.1640625" defaultRowHeight="14"/>
  <cols>
    <col min="1" max="1" width="46.33203125" style="1532" customWidth="1"/>
    <col min="2" max="2" width="5.5" style="402" customWidth="1"/>
    <col min="3" max="22" width="13.6640625" style="402" customWidth="1"/>
    <col min="23" max="26" width="14.6640625" style="402" customWidth="1"/>
    <col min="27" max="27" width="2.6640625" style="402" customWidth="1"/>
    <col min="28" max="16384" width="9.1640625" style="402"/>
  </cols>
  <sheetData>
    <row r="1" spans="1:26" ht="22.25" customHeight="1">
      <c r="A1" s="1471"/>
      <c r="B1" s="1472"/>
      <c r="C1" s="1831" t="s">
        <v>248</v>
      </c>
      <c r="D1" s="1832"/>
      <c r="E1" s="1832"/>
      <c r="F1" s="1832"/>
      <c r="G1" s="1833"/>
      <c r="H1" s="1473"/>
      <c r="I1" s="1474"/>
      <c r="J1" s="1474"/>
      <c r="K1" s="1474"/>
      <c r="L1" s="1475"/>
      <c r="M1" s="1476"/>
      <c r="N1" s="1476"/>
      <c r="O1" s="1476"/>
      <c r="P1" s="1476"/>
      <c r="Q1" s="1476"/>
      <c r="R1" s="1473"/>
      <c r="S1" s="1474"/>
      <c r="T1" s="1474"/>
      <c r="U1" s="1474"/>
      <c r="V1" s="1475"/>
      <c r="W1" s="1831" t="s">
        <v>530</v>
      </c>
      <c r="X1" s="1832"/>
      <c r="Y1" s="1832"/>
      <c r="Z1" s="1833"/>
    </row>
    <row r="2" spans="1:26" ht="11.25" customHeight="1">
      <c r="A2" s="1477"/>
      <c r="B2" s="1478"/>
      <c r="C2" s="1846" t="s">
        <v>529</v>
      </c>
      <c r="D2" s="1847"/>
      <c r="E2" s="1847"/>
      <c r="F2" s="1847"/>
      <c r="G2" s="1848"/>
      <c r="H2" s="1836" t="s">
        <v>529</v>
      </c>
      <c r="I2" s="1837"/>
      <c r="J2" s="1837"/>
      <c r="K2" s="1837"/>
      <c r="L2" s="1838"/>
      <c r="M2" s="1846" t="s">
        <v>529</v>
      </c>
      <c r="N2" s="1847"/>
      <c r="O2" s="1847"/>
      <c r="P2" s="1847"/>
      <c r="Q2" s="1848"/>
      <c r="R2" s="1836" t="s">
        <v>529</v>
      </c>
      <c r="S2" s="1837"/>
      <c r="T2" s="1837"/>
      <c r="U2" s="1837"/>
      <c r="V2" s="1838"/>
      <c r="W2" s="1849" t="s">
        <v>531</v>
      </c>
      <c r="X2" s="1850"/>
      <c r="Y2" s="1850"/>
      <c r="Z2" s="1851"/>
    </row>
    <row r="3" spans="1:26">
      <c r="A3" s="1479" t="str">
        <f>Cover!G14</f>
        <v>07-016-1230-02</v>
      </c>
      <c r="B3" s="1480"/>
      <c r="C3" s="1843" t="s">
        <v>717</v>
      </c>
      <c r="D3" s="1844"/>
      <c r="E3" s="1844"/>
      <c r="F3" s="1844"/>
      <c r="G3" s="1845"/>
      <c r="H3" s="1839" t="s">
        <v>745</v>
      </c>
      <c r="I3" s="1840"/>
      <c r="J3" s="1840"/>
      <c r="K3" s="1840"/>
      <c r="L3" s="1841"/>
      <c r="M3" s="1854" t="s">
        <v>748</v>
      </c>
      <c r="N3" s="1844"/>
      <c r="O3" s="1844"/>
      <c r="P3" s="1844"/>
      <c r="Q3" s="1845"/>
      <c r="R3" s="1839" t="s">
        <v>896</v>
      </c>
      <c r="S3" s="1840"/>
      <c r="T3" s="1840"/>
      <c r="U3" s="1840"/>
      <c r="V3" s="1841"/>
      <c r="W3" s="1849" t="s">
        <v>529</v>
      </c>
      <c r="X3" s="1850"/>
      <c r="Y3" s="1850"/>
      <c r="Z3" s="1851"/>
    </row>
    <row r="4" spans="1:26" ht="14" customHeight="1">
      <c r="A4" s="1481" t="s">
        <v>544</v>
      </c>
      <c r="B4" s="1482"/>
      <c r="C4" s="1483"/>
      <c r="D4" s="1483"/>
      <c r="E4" s="1483"/>
      <c r="F4" s="1483"/>
      <c r="G4" s="1483"/>
      <c r="H4" s="1484"/>
      <c r="I4" s="1485"/>
      <c r="J4" s="1842"/>
      <c r="K4" s="1842"/>
      <c r="L4" s="1486"/>
      <c r="M4" s="1487"/>
      <c r="N4" s="1487"/>
      <c r="O4" s="1846"/>
      <c r="P4" s="1846"/>
      <c r="Q4" s="1487"/>
      <c r="R4" s="1484"/>
      <c r="S4" s="1485"/>
      <c r="T4" s="1842"/>
      <c r="U4" s="1842"/>
      <c r="V4" s="1486"/>
      <c r="W4" s="1834" t="s">
        <v>564</v>
      </c>
      <c r="X4" s="1835"/>
      <c r="Y4" s="1488"/>
      <c r="Z4" s="1489"/>
    </row>
    <row r="5" spans="1:26" ht="16.5" customHeight="1">
      <c r="A5" s="1538" t="str">
        <f>Cover!G13</f>
        <v>Oak Lawn-Hometown School District 123</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351</v>
      </c>
      <c r="Z5" s="1496"/>
    </row>
    <row r="6" spans="1:26" ht="26">
      <c r="A6" s="1497" t="s">
        <v>822</v>
      </c>
      <c r="B6" s="1498"/>
      <c r="C6" s="1499" t="s">
        <v>545</v>
      </c>
      <c r="D6" s="1499" t="s">
        <v>546</v>
      </c>
      <c r="E6" s="1499" t="s">
        <v>550</v>
      </c>
      <c r="F6" s="1499" t="s">
        <v>551</v>
      </c>
      <c r="G6" s="1499" t="s">
        <v>268</v>
      </c>
      <c r="H6" s="1499" t="s">
        <v>545</v>
      </c>
      <c r="I6" s="1499" t="s">
        <v>546</v>
      </c>
      <c r="J6" s="1499" t="s">
        <v>550</v>
      </c>
      <c r="K6" s="1499" t="s">
        <v>551</v>
      </c>
      <c r="L6" s="1499" t="s">
        <v>268</v>
      </c>
      <c r="M6" s="1536" t="s">
        <v>545</v>
      </c>
      <c r="N6" s="1536" t="s">
        <v>546</v>
      </c>
      <c r="O6" s="1536" t="s">
        <v>550</v>
      </c>
      <c r="P6" s="1536" t="s">
        <v>551</v>
      </c>
      <c r="Q6" s="1536" t="s">
        <v>268</v>
      </c>
      <c r="R6" s="1536" t="s">
        <v>545</v>
      </c>
      <c r="S6" s="1536" t="s">
        <v>546</v>
      </c>
      <c r="T6" s="1536" t="s">
        <v>550</v>
      </c>
      <c r="U6" s="1536" t="s">
        <v>551</v>
      </c>
      <c r="V6" s="1537" t="s">
        <v>268</v>
      </c>
      <c r="W6" s="1537" t="s">
        <v>717</v>
      </c>
      <c r="X6" s="1536" t="s">
        <v>745</v>
      </c>
      <c r="Y6" s="1536" t="s">
        <v>748</v>
      </c>
      <c r="Z6" s="1536" t="s">
        <v>896</v>
      </c>
    </row>
    <row r="7" spans="1:26" ht="23" customHeight="1">
      <c r="A7" s="1852" t="s">
        <v>821</v>
      </c>
      <c r="B7" s="1853"/>
      <c r="C7" s="1500">
        <f>'BudgetSum 2-3'!C3</f>
        <v>1383611</v>
      </c>
      <c r="D7" s="1500">
        <f>'BudgetSum 2-3'!D3</f>
        <v>720786</v>
      </c>
      <c r="E7" s="1500">
        <f>'BudgetSum 2-3'!F3</f>
        <v>2331328</v>
      </c>
      <c r="F7" s="1500">
        <f>'BudgetSum 2-3'!I3</f>
        <v>10287270</v>
      </c>
      <c r="G7" s="1500">
        <f>SUM(C7:F7)</f>
        <v>14722995</v>
      </c>
      <c r="H7" s="1500">
        <f>C27</f>
        <v>1751211</v>
      </c>
      <c r="I7" s="1500">
        <f>D27</f>
        <v>780186</v>
      </c>
      <c r="J7" s="1500">
        <f>E27</f>
        <v>1378228</v>
      </c>
      <c r="K7" s="1500">
        <f>F27</f>
        <v>10463170</v>
      </c>
      <c r="L7" s="1500">
        <f>SUM(H7:K7)</f>
        <v>14372795</v>
      </c>
      <c r="M7" s="1500">
        <f>H27</f>
        <v>1751211</v>
      </c>
      <c r="N7" s="1500">
        <f>I27</f>
        <v>780186</v>
      </c>
      <c r="O7" s="1500">
        <f>J27</f>
        <v>1378228</v>
      </c>
      <c r="P7" s="1500">
        <f>K27</f>
        <v>10463170</v>
      </c>
      <c r="Q7" s="1500">
        <f>SUM(M7:P7)</f>
        <v>14372795</v>
      </c>
      <c r="R7" s="1500">
        <f>M27</f>
        <v>1751211</v>
      </c>
      <c r="S7" s="1500">
        <f>N27</f>
        <v>780186</v>
      </c>
      <c r="T7" s="1500">
        <f>O27</f>
        <v>1378228</v>
      </c>
      <c r="U7" s="1500">
        <f>P27</f>
        <v>10463170</v>
      </c>
      <c r="V7" s="1500">
        <f>SUM(R7:U7)</f>
        <v>14372795</v>
      </c>
      <c r="W7" s="1500">
        <f>G7</f>
        <v>14722995</v>
      </c>
      <c r="X7" s="1500">
        <f>L7</f>
        <v>14372795</v>
      </c>
      <c r="Y7" s="1500">
        <f>Q7</f>
        <v>14372795</v>
      </c>
      <c r="Z7" s="1500">
        <f>V7</f>
        <v>14372795</v>
      </c>
    </row>
    <row r="8" spans="1:26" ht="16.75" customHeight="1">
      <c r="A8" s="1501" t="s">
        <v>565</v>
      </c>
      <c r="B8" s="1502" t="s">
        <v>734</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c r="A9" s="1506" t="s">
        <v>350</v>
      </c>
      <c r="B9" s="1507">
        <v>1000</v>
      </c>
      <c r="C9" s="1508">
        <f>'BudgetSum 2-3'!C5</f>
        <v>26876300</v>
      </c>
      <c r="D9" s="1508">
        <f>'BudgetSum 2-3'!D5</f>
        <v>3413300</v>
      </c>
      <c r="E9" s="1508">
        <f>'BudgetSum 2-3'!F5</f>
        <v>425200</v>
      </c>
      <c r="F9" s="1508">
        <f>'BudgetSum 2-3'!I5</f>
        <v>175900</v>
      </c>
      <c r="G9" s="1508">
        <f>SUM(C9:F9)</f>
        <v>30890700</v>
      </c>
      <c r="H9" s="1509"/>
      <c r="I9" s="1509"/>
      <c r="J9" s="1509"/>
      <c r="K9" s="1509"/>
      <c r="L9" s="1510">
        <f t="shared" ref="L9:L21" si="0">SUM(H9:K9)</f>
        <v>0</v>
      </c>
      <c r="M9" s="1509"/>
      <c r="N9" s="1509"/>
      <c r="O9" s="1509"/>
      <c r="P9" s="1509"/>
      <c r="Q9" s="1510">
        <f>SUM(M9:P9)</f>
        <v>0</v>
      </c>
      <c r="R9" s="1509"/>
      <c r="S9" s="1509"/>
      <c r="T9" s="1509"/>
      <c r="U9" s="1509"/>
      <c r="V9" s="1510">
        <f>SUM(R9:U9)</f>
        <v>0</v>
      </c>
      <c r="W9" s="1510">
        <f>G9</f>
        <v>30890700</v>
      </c>
      <c r="X9" s="1510">
        <f>L9</f>
        <v>0</v>
      </c>
      <c r="Y9" s="1510">
        <f>Q9</f>
        <v>0</v>
      </c>
      <c r="Z9" s="1510">
        <f>V9</f>
        <v>0</v>
      </c>
    </row>
    <row r="10" spans="1:26" ht="27" customHeight="1">
      <c r="A10" s="1506" t="s">
        <v>870</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c r="A11" s="1506" t="s">
        <v>526</v>
      </c>
      <c r="B11" s="1507">
        <v>3000</v>
      </c>
      <c r="C11" s="1510">
        <f>'BudgetSum 2-3'!C7</f>
        <v>7441800</v>
      </c>
      <c r="D11" s="1510">
        <f>'BudgetSum 2-3'!D7</f>
        <v>0</v>
      </c>
      <c r="E11" s="1510">
        <f>'BudgetSum 2-3'!F7</f>
        <v>1111800</v>
      </c>
      <c r="F11" s="1510">
        <f>'BudgetSum 2-3'!I7</f>
        <v>0</v>
      </c>
      <c r="G11" s="1510">
        <f>SUM(C11:F11)</f>
        <v>8553600</v>
      </c>
      <c r="H11" s="1509"/>
      <c r="I11" s="1509"/>
      <c r="J11" s="1509"/>
      <c r="K11" s="1509"/>
      <c r="L11" s="1510">
        <f t="shared" si="0"/>
        <v>0</v>
      </c>
      <c r="M11" s="1509"/>
      <c r="N11" s="1509"/>
      <c r="O11" s="1509"/>
      <c r="P11" s="1509"/>
      <c r="Q11" s="1510">
        <f>SUM(M11:P11)</f>
        <v>0</v>
      </c>
      <c r="R11" s="1509"/>
      <c r="S11" s="1509"/>
      <c r="T11" s="1509"/>
      <c r="U11" s="1509"/>
      <c r="V11" s="1510">
        <f>SUM(R11:U11)</f>
        <v>0</v>
      </c>
      <c r="W11" s="1510">
        <f>G11</f>
        <v>8553600</v>
      </c>
      <c r="X11" s="1510">
        <f>L11</f>
        <v>0</v>
      </c>
      <c r="Y11" s="1510">
        <f>Q11</f>
        <v>0</v>
      </c>
      <c r="Z11" s="1510">
        <f>V11</f>
        <v>0</v>
      </c>
    </row>
    <row r="12" spans="1:26" ht="15.75" customHeight="1">
      <c r="A12" s="1506" t="s">
        <v>527</v>
      </c>
      <c r="B12" s="1507">
        <v>4000</v>
      </c>
      <c r="C12" s="1513">
        <f>'BudgetSum 2-3'!C8</f>
        <v>2479800</v>
      </c>
      <c r="D12" s="1513">
        <f>'BudgetSum 2-3'!D8</f>
        <v>0</v>
      </c>
      <c r="E12" s="1513">
        <f>'BudgetSum 2-3'!F8</f>
        <v>0</v>
      </c>
      <c r="F12" s="1513">
        <f>'BudgetSum 2-3'!I8</f>
        <v>0</v>
      </c>
      <c r="G12" s="1513">
        <f>SUM(C12:F12)</f>
        <v>2479800</v>
      </c>
      <c r="H12" s="1509"/>
      <c r="I12" s="1509"/>
      <c r="J12" s="1509"/>
      <c r="K12" s="1509"/>
      <c r="L12" s="1510">
        <f t="shared" si="0"/>
        <v>0</v>
      </c>
      <c r="M12" s="1509"/>
      <c r="N12" s="1509"/>
      <c r="O12" s="1509"/>
      <c r="P12" s="1509"/>
      <c r="Q12" s="1510">
        <f>SUM(M12:P12)</f>
        <v>0</v>
      </c>
      <c r="R12" s="1509"/>
      <c r="S12" s="1509"/>
      <c r="T12" s="1509"/>
      <c r="U12" s="1509"/>
      <c r="V12" s="1510">
        <f>SUM(R12:U12)</f>
        <v>0</v>
      </c>
      <c r="W12" s="1510">
        <f>G12</f>
        <v>2479800</v>
      </c>
      <c r="X12" s="1510">
        <f>L12</f>
        <v>0</v>
      </c>
      <c r="Y12" s="1510">
        <f>Q12</f>
        <v>0</v>
      </c>
      <c r="Z12" s="1510">
        <f>V12</f>
        <v>0</v>
      </c>
    </row>
    <row r="13" spans="1:26" ht="15" thickBot="1">
      <c r="A13" s="1859" t="s">
        <v>525</v>
      </c>
      <c r="B13" s="1860"/>
      <c r="C13" s="1514">
        <f>SUM(C9:C12)</f>
        <v>36797900</v>
      </c>
      <c r="D13" s="1514">
        <f>SUM(D9:D12)</f>
        <v>3413300</v>
      </c>
      <c r="E13" s="1514">
        <f>SUM(E9:E12)</f>
        <v>1537000</v>
      </c>
      <c r="F13" s="1514">
        <f>SUM(F9:F12)</f>
        <v>175900</v>
      </c>
      <c r="G13" s="1514">
        <f>SUM(C13:F13)</f>
        <v>41924100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41924100</v>
      </c>
      <c r="X13" s="1514">
        <f>L13</f>
        <v>0</v>
      </c>
      <c r="Y13" s="1514">
        <f>Q13</f>
        <v>0</v>
      </c>
      <c r="Z13" s="1514">
        <f>V13</f>
        <v>0</v>
      </c>
    </row>
    <row r="14" spans="1:26" ht="16.75" customHeight="1" thickTop="1">
      <c r="A14" s="1515" t="s">
        <v>304</v>
      </c>
      <c r="B14" s="1516" t="s">
        <v>523</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c r="A15" s="1506" t="s">
        <v>285</v>
      </c>
      <c r="B15" s="1507">
        <v>1000</v>
      </c>
      <c r="C15" s="1510">
        <f>'BudgetSum 2-3'!C13</f>
        <v>24925300</v>
      </c>
      <c r="D15" s="1518"/>
      <c r="E15" s="1518"/>
      <c r="F15" s="1518"/>
      <c r="G15" s="1510">
        <f t="shared" ref="G15:G21" si="1">SUM(C15:F15)</f>
        <v>24925300</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24925300</v>
      </c>
      <c r="X15" s="1510">
        <f t="shared" ref="X15:X22" si="5">L15</f>
        <v>0</v>
      </c>
      <c r="Y15" s="1510">
        <f t="shared" ref="Y15:Y22" si="6">Q15</f>
        <v>0</v>
      </c>
      <c r="Z15" s="1510">
        <f t="shared" ref="Z15:Z22" si="7">V15</f>
        <v>0</v>
      </c>
    </row>
    <row r="16" spans="1:26" ht="15.75" customHeight="1">
      <c r="A16" s="1506" t="s">
        <v>153</v>
      </c>
      <c r="B16" s="1507">
        <v>2000</v>
      </c>
      <c r="C16" s="1510">
        <f>'BudgetSum 2-3'!C14</f>
        <v>9509700</v>
      </c>
      <c r="D16" s="1510">
        <f>'BudgetSum 2-3'!D14</f>
        <v>3353900</v>
      </c>
      <c r="E16" s="1510">
        <f>'BudgetSum 2-3'!F14</f>
        <v>2140100</v>
      </c>
      <c r="F16" s="1518"/>
      <c r="G16" s="1510">
        <f t="shared" si="1"/>
        <v>15003700</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15003700</v>
      </c>
      <c r="X16" s="1510">
        <f t="shared" si="5"/>
        <v>0</v>
      </c>
      <c r="Y16" s="1510">
        <f t="shared" si="6"/>
        <v>0</v>
      </c>
      <c r="Z16" s="1510">
        <f t="shared" si="7"/>
        <v>0</v>
      </c>
    </row>
    <row r="17" spans="1:26" ht="15.75" customHeight="1">
      <c r="A17" s="1506" t="s">
        <v>597</v>
      </c>
      <c r="B17" s="1507">
        <v>3000</v>
      </c>
      <c r="C17" s="1510">
        <f>'BudgetSum 2-3'!C15</f>
        <v>106100</v>
      </c>
      <c r="D17" s="1510">
        <f>'BudgetSum 2-3'!D15</f>
        <v>0</v>
      </c>
      <c r="E17" s="1510">
        <f>'BudgetSum 2-3'!F15</f>
        <v>0</v>
      </c>
      <c r="F17" s="1518"/>
      <c r="G17" s="1510">
        <f t="shared" si="1"/>
        <v>106100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106100</v>
      </c>
      <c r="X17" s="1510">
        <f t="shared" si="5"/>
        <v>0</v>
      </c>
      <c r="Y17" s="1510">
        <f t="shared" si="6"/>
        <v>0</v>
      </c>
      <c r="Z17" s="1510">
        <f t="shared" si="7"/>
        <v>0</v>
      </c>
    </row>
    <row r="18" spans="1:26" ht="15.75" customHeight="1">
      <c r="A18" s="1506" t="s">
        <v>432</v>
      </c>
      <c r="B18" s="1507">
        <v>4000</v>
      </c>
      <c r="C18" s="1510">
        <f>'BudgetSum 2-3'!C16</f>
        <v>1889200</v>
      </c>
      <c r="D18" s="1510">
        <f>'BudgetSum 2-3'!D16</f>
        <v>0</v>
      </c>
      <c r="E18" s="1510">
        <f>'BudgetSum 2-3'!F16</f>
        <v>0</v>
      </c>
      <c r="F18" s="1518"/>
      <c r="G18" s="1510">
        <f t="shared" si="1"/>
        <v>1889200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1889200</v>
      </c>
      <c r="X18" s="1510">
        <f t="shared" si="5"/>
        <v>0</v>
      </c>
      <c r="Y18" s="1510">
        <f t="shared" si="6"/>
        <v>0</v>
      </c>
      <c r="Z18" s="1510">
        <f t="shared" si="7"/>
        <v>0</v>
      </c>
    </row>
    <row r="19" spans="1:26" ht="15.75" customHeight="1">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c r="A20" s="1506" t="s">
        <v>455</v>
      </c>
      <c r="B20" s="1507">
        <v>6000</v>
      </c>
      <c r="C20" s="1510">
        <f>'BudgetSum 2-3'!C18</f>
        <v>350000</v>
      </c>
      <c r="D20" s="1510">
        <f>'BudgetSum 2-3'!D18</f>
        <v>0</v>
      </c>
      <c r="E20" s="1510">
        <f>'BudgetSum 2-3'!F18</f>
        <v>0</v>
      </c>
      <c r="F20" s="1518"/>
      <c r="G20" s="1510">
        <f t="shared" si="1"/>
        <v>350000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350000</v>
      </c>
      <c r="X20" s="1510">
        <f t="shared" si="5"/>
        <v>0</v>
      </c>
      <c r="Y20" s="1510">
        <f t="shared" si="6"/>
        <v>0</v>
      </c>
      <c r="Z20" s="1510">
        <f t="shared" si="7"/>
        <v>0</v>
      </c>
    </row>
    <row r="21" spans="1:26" ht="15" thickBot="1">
      <c r="A21" s="1859" t="s">
        <v>410</v>
      </c>
      <c r="B21" s="1860"/>
      <c r="C21" s="1508">
        <f>SUM(C15:C20)</f>
        <v>36780300</v>
      </c>
      <c r="D21" s="1508">
        <f>SUM(D15:D20)</f>
        <v>3353900</v>
      </c>
      <c r="E21" s="1508">
        <f>SUM(E15:E20)</f>
        <v>2140100</v>
      </c>
      <c r="F21" s="1518"/>
      <c r="G21" s="1508">
        <f t="shared" si="1"/>
        <v>42274300</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42274300</v>
      </c>
      <c r="X21" s="1514">
        <f t="shared" si="5"/>
        <v>0</v>
      </c>
      <c r="Y21" s="1514">
        <f t="shared" si="6"/>
        <v>0</v>
      </c>
      <c r="Z21" s="1514">
        <f t="shared" si="7"/>
        <v>0</v>
      </c>
    </row>
    <row r="22" spans="1:26" ht="16" thickTop="1" thickBot="1">
      <c r="A22" s="1861" t="s">
        <v>552</v>
      </c>
      <c r="B22" s="1862"/>
      <c r="C22" s="1520">
        <f>SUM(C13-C21)</f>
        <v>17600</v>
      </c>
      <c r="D22" s="1520">
        <f>SUM(D13-D21)</f>
        <v>59400</v>
      </c>
      <c r="E22" s="1520">
        <f>SUM(E13-E21)</f>
        <v>-603100</v>
      </c>
      <c r="F22" s="1521">
        <f>SUM(F13-F21)</f>
        <v>175900</v>
      </c>
      <c r="G22" s="1520">
        <f>G13-G21</f>
        <v>-350200</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-350200</v>
      </c>
      <c r="X22" s="1520">
        <f t="shared" si="5"/>
        <v>0</v>
      </c>
      <c r="Y22" s="1520">
        <f t="shared" si="6"/>
        <v>0</v>
      </c>
      <c r="Z22" s="1520">
        <f t="shared" si="7"/>
        <v>0</v>
      </c>
    </row>
    <row r="23" spans="1:26" ht="16.75" customHeight="1" thickTop="1" thickBot="1">
      <c r="A23" s="1501" t="s">
        <v>382</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c r="A24" s="1524" t="s">
        <v>383</v>
      </c>
      <c r="B24" s="1525"/>
      <c r="C24" s="1514">
        <f>'BudgetSum 2-3'!C46</f>
        <v>350000</v>
      </c>
      <c r="D24" s="1514">
        <f>'BudgetSum 2-3'!D46</f>
        <v>0</v>
      </c>
      <c r="E24" s="1514">
        <f>'BudgetSum 2-3'!F46</f>
        <v>-350000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c r="A25" s="1527" t="s">
        <v>384</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ht="16" thickTop="1" thickBot="1">
      <c r="A26" s="1855" t="s">
        <v>271</v>
      </c>
      <c r="B26" s="1856"/>
      <c r="C26" s="1528">
        <f t="shared" ref="C26:H26" si="8">SUM(C24-C25)</f>
        <v>350000</v>
      </c>
      <c r="D26" s="1528">
        <f t="shared" si="8"/>
        <v>0</v>
      </c>
      <c r="E26" s="1528">
        <f t="shared" si="8"/>
        <v>-350000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ht="16" thickTop="1" thickBot="1">
      <c r="A27" s="1857" t="s">
        <v>438</v>
      </c>
      <c r="B27" s="1858"/>
      <c r="C27" s="1530">
        <f>C7+C22+C26</f>
        <v>1751211</v>
      </c>
      <c r="D27" s="1530">
        <f t="shared" ref="D27:U27" si="10">D7+D22+D26</f>
        <v>780186</v>
      </c>
      <c r="E27" s="1530">
        <f t="shared" si="10"/>
        <v>1378228</v>
      </c>
      <c r="F27" s="1530">
        <f t="shared" si="10"/>
        <v>10463170</v>
      </c>
      <c r="G27" s="1530">
        <f t="shared" si="10"/>
        <v>14372795</v>
      </c>
      <c r="H27" s="1530">
        <f t="shared" si="10"/>
        <v>1751211</v>
      </c>
      <c r="I27" s="1530">
        <f t="shared" si="10"/>
        <v>780186</v>
      </c>
      <c r="J27" s="1530">
        <f t="shared" si="10"/>
        <v>1378228</v>
      </c>
      <c r="K27" s="1530">
        <f t="shared" si="10"/>
        <v>10463170</v>
      </c>
      <c r="L27" s="1531">
        <f>SUM(H27:K27)</f>
        <v>14372795</v>
      </c>
      <c r="M27" s="1530">
        <f t="shared" si="10"/>
        <v>1751211</v>
      </c>
      <c r="N27" s="1530">
        <f t="shared" si="10"/>
        <v>780186</v>
      </c>
      <c r="O27" s="1530">
        <f t="shared" si="10"/>
        <v>1378228</v>
      </c>
      <c r="P27" s="1530">
        <f t="shared" si="10"/>
        <v>10463170</v>
      </c>
      <c r="Q27" s="1530">
        <f t="shared" si="10"/>
        <v>14372795</v>
      </c>
      <c r="R27" s="1530">
        <f t="shared" si="10"/>
        <v>1751211</v>
      </c>
      <c r="S27" s="1530">
        <f t="shared" si="10"/>
        <v>780186</v>
      </c>
      <c r="T27" s="1530">
        <f t="shared" si="10"/>
        <v>1378228</v>
      </c>
      <c r="U27" s="1530">
        <f t="shared" si="10"/>
        <v>10463170</v>
      </c>
      <c r="V27" s="1530">
        <f>V7+V22+V26</f>
        <v>14372795</v>
      </c>
      <c r="W27" s="1530">
        <f>G27</f>
        <v>14372795</v>
      </c>
      <c r="X27" s="1530">
        <f>L27</f>
        <v>14372795</v>
      </c>
      <c r="Y27" s="1530">
        <f>Q27</f>
        <v>14372795</v>
      </c>
      <c r="Z27" s="1530">
        <f>V27</f>
        <v>14372795</v>
      </c>
    </row>
    <row r="28" spans="1:26" ht="15" thickTop="1">
      <c r="C28" s="1533"/>
      <c r="D28" s="1533"/>
      <c r="E28" s="1533"/>
      <c r="F28" s="1533"/>
      <c r="G28" s="1533"/>
      <c r="H28" s="1533"/>
      <c r="I28" s="1533"/>
      <c r="J28" s="1533"/>
      <c r="K28" s="1534"/>
      <c r="L28" s="1534"/>
    </row>
    <row r="51" spans="4:4">
      <c r="D51" s="1535"/>
    </row>
  </sheetData>
  <sheetProtection algorithmName="SHA-512" hashValue="6O5kAY6nQKSM2dRJ3wJcplmsjCBJ6wIkqTZThkwZGnRa1rwDSuHhM7m/oSmXNRNKMT3uDLP2BAIbYvNQ8iIi4g==" saltValue="yHtPuPg0YpXxawuJG4oy9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zoomScalePageLayoutView="125" workbookViewId="0">
      <selection activeCell="B15" sqref="B15"/>
    </sheetView>
  </sheetViews>
  <sheetFormatPr baseColWidth="10" defaultColWidth="9.1640625" defaultRowHeight="14"/>
  <cols>
    <col min="1" max="1" width="3.33203125" style="1540" bestFit="1" customWidth="1"/>
    <col min="2" max="2" width="98" style="658" customWidth="1"/>
    <col min="3" max="3" width="4.1640625" style="658" customWidth="1"/>
    <col min="4" max="4" width="7.83203125" style="658" customWidth="1"/>
    <col min="5" max="16384" width="9.1640625" style="658"/>
  </cols>
  <sheetData>
    <row r="1" spans="1:8" ht="18.75" customHeight="1">
      <c r="B1" s="1562" t="s">
        <v>232</v>
      </c>
      <c r="C1" s="1542"/>
    </row>
    <row r="2" spans="1:8" s="1563" customFormat="1" ht="15">
      <c r="B2" s="1562" t="s">
        <v>897</v>
      </c>
      <c r="C2" s="1564"/>
    </row>
    <row r="3" spans="1:8" ht="7.5" customHeight="1" thickBot="1">
      <c r="B3" s="1541"/>
      <c r="C3" s="1542"/>
    </row>
    <row r="4" spans="1:8" ht="15" thickTop="1">
      <c r="A4" s="1543"/>
      <c r="B4" s="1544" t="str">
        <f>Cover!G13&amp;"              "&amp;Cover!G14</f>
        <v>Oak Lawn-Hometown School District 123              07-016-1230-02</v>
      </c>
      <c r="C4" s="1428"/>
    </row>
    <row r="5" spans="1:8" ht="39.75" customHeight="1">
      <c r="A5" s="1433"/>
      <c r="B5" s="1545" t="s">
        <v>747</v>
      </c>
      <c r="C5" s="1442"/>
      <c r="D5" s="1546"/>
      <c r="E5" s="1546"/>
      <c r="F5" s="1546"/>
      <c r="G5" s="1546"/>
      <c r="H5" s="1546"/>
    </row>
    <row r="6" spans="1:8" ht="12" hidden="1" customHeight="1">
      <c r="A6" s="1547"/>
      <c r="B6" s="1548"/>
      <c r="C6" s="1428"/>
    </row>
    <row r="7" spans="1:8" ht="14.25" customHeight="1">
      <c r="A7" s="1549"/>
      <c r="B7" s="1550"/>
      <c r="C7" s="1428"/>
    </row>
    <row r="8" spans="1:8">
      <c r="A8" s="1551">
        <v>1</v>
      </c>
      <c r="B8" s="1552" t="s">
        <v>238</v>
      </c>
    </row>
    <row r="9" spans="1:8" ht="32.25" customHeight="1">
      <c r="A9" s="1553"/>
      <c r="B9" s="1554"/>
      <c r="C9" s="1470"/>
      <c r="D9" s="1470"/>
    </row>
    <row r="10" spans="1:8" ht="30" customHeight="1">
      <c r="A10" s="1553"/>
      <c r="B10" s="1555"/>
      <c r="C10" s="1470"/>
      <c r="D10" s="1470"/>
    </row>
    <row r="11" spans="1:8">
      <c r="A11" s="1551">
        <v>2</v>
      </c>
      <c r="B11" s="1552" t="s">
        <v>233</v>
      </c>
    </row>
    <row r="12" spans="1:8" ht="30" customHeight="1">
      <c r="A12" s="1553"/>
      <c r="B12" s="1556"/>
    </row>
    <row r="13" spans="1:8" ht="30" customHeight="1">
      <c r="A13" s="1553"/>
      <c r="B13" s="1557"/>
    </row>
    <row r="14" spans="1:8">
      <c r="A14" s="1551"/>
      <c r="B14" s="1558" t="s">
        <v>881</v>
      </c>
    </row>
    <row r="15" spans="1:8" ht="30" customHeight="1">
      <c r="A15" s="1553"/>
      <c r="B15" s="1556"/>
    </row>
    <row r="16" spans="1:8" ht="30" customHeight="1">
      <c r="A16" s="1553"/>
      <c r="B16" s="1557"/>
    </row>
    <row r="17" spans="1:4">
      <c r="A17" s="1551"/>
      <c r="B17" s="1558" t="s">
        <v>234</v>
      </c>
      <c r="D17" s="1559"/>
    </row>
    <row r="18" spans="1:4" ht="30" customHeight="1">
      <c r="A18" s="1553"/>
      <c r="B18" s="1556"/>
    </row>
    <row r="19" spans="1:4" ht="30" customHeight="1">
      <c r="A19" s="1553"/>
      <c r="B19" s="1557"/>
    </row>
    <row r="20" spans="1:4">
      <c r="A20" s="1551"/>
      <c r="B20" s="1558" t="s">
        <v>235</v>
      </c>
    </row>
    <row r="21" spans="1:4" ht="30" customHeight="1">
      <c r="A21" s="1553"/>
      <c r="B21" s="1556"/>
    </row>
    <row r="22" spans="1:4" ht="30" customHeight="1">
      <c r="A22" s="1553"/>
      <c r="B22" s="1557"/>
    </row>
    <row r="23" spans="1:4">
      <c r="A23" s="1551"/>
      <c r="B23" s="1558" t="s">
        <v>236</v>
      </c>
    </row>
    <row r="24" spans="1:4" ht="30" customHeight="1">
      <c r="B24" s="1556"/>
    </row>
    <row r="25" spans="1:4" ht="30" customHeight="1">
      <c r="B25" s="1557"/>
    </row>
    <row r="26" spans="1:4">
      <c r="A26" s="1551"/>
      <c r="B26" s="1558" t="s">
        <v>237</v>
      </c>
    </row>
    <row r="27" spans="1:4" ht="30" customHeight="1">
      <c r="B27" s="1556"/>
    </row>
    <row r="28" spans="1:4" ht="30" customHeight="1">
      <c r="B28" s="1557"/>
    </row>
    <row r="29" spans="1:4">
      <c r="B29" s="1558" t="s">
        <v>239</v>
      </c>
    </row>
    <row r="30" spans="1:4" ht="30" customHeight="1">
      <c r="B30" s="1560"/>
    </row>
    <row r="31" spans="1:4" ht="30" customHeight="1">
      <c r="B31" s="1557"/>
    </row>
    <row r="32" spans="1:4">
      <c r="B32" s="1558" t="s">
        <v>671</v>
      </c>
    </row>
    <row r="33" spans="2:2" ht="30" customHeight="1">
      <c r="B33" s="1561"/>
    </row>
    <row r="34" spans="2:2" ht="36.75" customHeight="1">
      <c r="B34" s="1561"/>
    </row>
    <row r="35" spans="2:2">
      <c r="B35" s="1558"/>
    </row>
    <row r="51" spans="4:4">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C9211094-BDFB-483A-AE8A-74FD440B4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bea92097-1ed7-4821-b721-f1cc4a6e9d01"/>
    <ds:schemaRef ds:uri="http://schemas.microsoft.com/office/2006/documentManagement/types"/>
    <ds:schemaRef ds:uri="http://purl.org/dc/elements/1.1/"/>
    <ds:schemaRef ds:uri="http://purl.org/dc/terms/"/>
    <ds:schemaRef ds:uri="32161f05-83f6-4fea-b805-ba1f5854d304"/>
    <ds:schemaRef ds:uri="http://www.w3.org/XML/1998/namespace"/>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EBFSpendingPlan</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SDB2020FORM.xlsx</dc:title>
  <dc:creator>DHemberger</dc:creator>
  <cp:lastModifiedBy>Microsoft Office User</cp:lastModifiedBy>
  <cp:lastPrinted>2018-04-11T15:17:18Z</cp:lastPrinted>
  <dcterms:created xsi:type="dcterms:W3CDTF">2001-01-31T16:14:51Z</dcterms:created>
  <dcterms:modified xsi:type="dcterms:W3CDTF">2019-09-25T17:45:48Z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